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16170" windowHeight="5835"/>
  </bookViews>
  <sheets>
    <sheet name="REMUT DINDIKPORA 2017" sheetId="13" r:id="rId1"/>
    <sheet name="ITUNGAN AWAL" sheetId="18" r:id="rId2"/>
    <sheet name="Sheet1" sheetId="19" r:id="rId3"/>
    <sheet name="Sheet2" sheetId="20" r:id="rId4"/>
    <sheet name="REMUT DINDIKPORA 2018" sheetId="21" r:id="rId5"/>
    <sheet name="buku bantu" sheetId="22" r:id="rId6"/>
    <sheet name="realisasi BM" sheetId="23" r:id="rId7"/>
    <sheet name="RBM smpai okt" sheetId="24" r:id="rId8"/>
  </sheets>
  <definedNames>
    <definedName name="_xlnm._FilterDatabase" localSheetId="0" hidden="1">'REMUT DINDIKPORA 2017'!$A$10:$AQ$152</definedName>
    <definedName name="_xlnm.Print_Titles" localSheetId="0">'REMUT DINDIKPORA 2017'!$10:$10</definedName>
  </definedNames>
  <calcPr calcId="162913"/>
</workbook>
</file>

<file path=xl/calcChain.xml><?xml version="1.0" encoding="utf-8"?>
<calcChain xmlns="http://schemas.openxmlformats.org/spreadsheetml/2006/main">
  <c r="AO7" i="21" l="1"/>
  <c r="AC7" i="21"/>
  <c r="H88" i="21" l="1"/>
  <c r="G88" i="21"/>
  <c r="F88" i="21"/>
  <c r="AC88" i="21"/>
  <c r="AC13" i="21"/>
  <c r="F13" i="21"/>
  <c r="K80" i="21" l="1"/>
  <c r="K13" i="21" s="1"/>
  <c r="AO131" i="21" l="1"/>
  <c r="AC131" i="21" l="1"/>
  <c r="M13" i="21"/>
  <c r="H131" i="21"/>
  <c r="G131" i="21"/>
  <c r="F131" i="21"/>
  <c r="AS88" i="21"/>
  <c r="AS131" i="21" l="1"/>
  <c r="H72" i="21"/>
  <c r="H13" i="21" s="1"/>
  <c r="G72" i="21"/>
  <c r="G13" i="21" s="1"/>
  <c r="H7" i="21" l="1"/>
  <c r="G7" i="21"/>
  <c r="F7" i="21"/>
  <c r="C176" i="22" l="1"/>
  <c r="C321" i="22"/>
  <c r="C317" i="22"/>
  <c r="C313" i="22"/>
  <c r="C264" i="22"/>
  <c r="C251" i="22"/>
  <c r="C245" i="22"/>
  <c r="C232" i="22"/>
  <c r="C208" i="22"/>
  <c r="C375" i="22" l="1"/>
  <c r="C363" i="22"/>
  <c r="C350" i="22"/>
  <c r="C383" i="22"/>
  <c r="C344" i="22"/>
  <c r="C340" i="22"/>
  <c r="C334" i="22"/>
  <c r="C330" i="22"/>
  <c r="C210" i="22" l="1"/>
  <c r="C211" i="22"/>
  <c r="C212" i="22"/>
  <c r="C213" i="22"/>
  <c r="C214" i="22"/>
  <c r="C215" i="22"/>
  <c r="C216" i="22"/>
  <c r="C217" i="22"/>
  <c r="C218" i="22"/>
  <c r="C219" i="22"/>
  <c r="C220" i="22"/>
  <c r="C221" i="22"/>
  <c r="C222" i="22"/>
  <c r="C223" i="22"/>
  <c r="C224" i="22"/>
  <c r="C225" i="22"/>
  <c r="C226" i="22"/>
  <c r="C227" i="22"/>
  <c r="C228" i="22"/>
  <c r="C229" i="22"/>
  <c r="C230" i="22"/>
  <c r="C262" i="22"/>
  <c r="C261" i="22"/>
  <c r="C260" i="22"/>
  <c r="C259" i="22"/>
  <c r="C258" i="22"/>
  <c r="C257" i="22"/>
  <c r="C256" i="22"/>
  <c r="C255" i="22"/>
  <c r="C254" i="22"/>
  <c r="C253" i="22"/>
  <c r="C252" i="22"/>
  <c r="C249" i="22"/>
  <c r="C248" i="22"/>
  <c r="C247" i="22"/>
  <c r="C246" i="22"/>
  <c r="C243" i="22"/>
  <c r="C242" i="22"/>
  <c r="C241" i="22"/>
  <c r="C240" i="22"/>
  <c r="C239" i="22"/>
  <c r="C238" i="22"/>
  <c r="C237" i="22"/>
  <c r="C236" i="22"/>
  <c r="C235" i="22"/>
  <c r="C234" i="22"/>
  <c r="C233" i="22"/>
  <c r="Y7" i="21" l="1"/>
  <c r="E144" i="21" l="1"/>
  <c r="AO13" i="21" l="1"/>
  <c r="AO88" i="21" l="1"/>
  <c r="F502" i="23" l="1"/>
  <c r="E502" i="23" s="1"/>
  <c r="F500" i="23"/>
  <c r="F501" i="23" s="1"/>
  <c r="E501" i="23" s="1"/>
  <c r="AP7" i="21" l="1"/>
  <c r="J6" i="21"/>
  <c r="K6" i="21"/>
  <c r="L6" i="21"/>
  <c r="M6" i="21"/>
  <c r="N6" i="21"/>
  <c r="O6" i="21"/>
  <c r="P6" i="21"/>
  <c r="Q6" i="21"/>
  <c r="R6" i="21"/>
  <c r="S6" i="21"/>
  <c r="T6" i="21"/>
  <c r="U6" i="21"/>
  <c r="V6" i="21"/>
  <c r="X6" i="21"/>
  <c r="Z6" i="21"/>
  <c r="AA6" i="21"/>
  <c r="AB6" i="21"/>
  <c r="AD6" i="21"/>
  <c r="AE6" i="21"/>
  <c r="AF6" i="21"/>
  <c r="AG6" i="21"/>
  <c r="AH6" i="21"/>
  <c r="AI6" i="21"/>
  <c r="AJ6" i="21"/>
  <c r="AK6" i="21"/>
  <c r="AM6" i="21"/>
  <c r="AQ6" i="21"/>
  <c r="I6" i="21"/>
  <c r="F144" i="21"/>
  <c r="F6" i="21" l="1"/>
  <c r="AU143" i="21"/>
  <c r="AU139" i="21"/>
  <c r="AU138" i="21"/>
  <c r="AU136" i="21"/>
  <c r="AN6" i="21"/>
  <c r="AU131" i="21"/>
  <c r="AC6" i="21"/>
  <c r="AU88" i="21"/>
  <c r="AU7" i="21"/>
  <c r="E6" i="21"/>
  <c r="Y131" i="21" l="1"/>
  <c r="AD144" i="21"/>
  <c r="AF144" i="21"/>
  <c r="AH144" i="21"/>
  <c r="AJ144" i="21"/>
  <c r="AO136" i="21"/>
  <c r="Y138" i="21"/>
  <c r="J144" i="21"/>
  <c r="L144" i="21"/>
  <c r="N144" i="21"/>
  <c r="P144" i="21"/>
  <c r="R144" i="21"/>
  <c r="T144" i="21"/>
  <c r="V144" i="21"/>
  <c r="Z144" i="21"/>
  <c r="AB144" i="21"/>
  <c r="H6" i="21"/>
  <c r="X144" i="21"/>
  <c r="Y136" i="21"/>
  <c r="AM144" i="21"/>
  <c r="I144" i="21"/>
  <c r="K144" i="21"/>
  <c r="M144" i="21"/>
  <c r="O144" i="21"/>
  <c r="Q144" i="21"/>
  <c r="S144" i="21"/>
  <c r="U144" i="21"/>
  <c r="AA144" i="21"/>
  <c r="AC144" i="21"/>
  <c r="AE144" i="21"/>
  <c r="AG144" i="21"/>
  <c r="AI144" i="21"/>
  <c r="AK144" i="21"/>
  <c r="AN144" i="21"/>
  <c r="Y88" i="21"/>
  <c r="AU13" i="21"/>
  <c r="AU6" i="21" s="1"/>
  <c r="AN136" i="13"/>
  <c r="AM136" i="13"/>
  <c r="AK136" i="13"/>
  <c r="AJ136" i="13"/>
  <c r="AI136" i="13"/>
  <c r="AH136" i="13"/>
  <c r="AG136" i="13"/>
  <c r="AF136" i="13"/>
  <c r="AE136" i="13"/>
  <c r="AD136" i="13"/>
  <c r="AC136" i="13"/>
  <c r="AB136" i="13"/>
  <c r="AA136" i="13"/>
  <c r="Z136" i="13"/>
  <c r="X136" i="13"/>
  <c r="V136" i="13"/>
  <c r="U136" i="13"/>
  <c r="T136" i="13"/>
  <c r="S136" i="13"/>
  <c r="R136" i="13"/>
  <c r="Q136" i="13"/>
  <c r="P136" i="13"/>
  <c r="O136" i="13"/>
  <c r="N136" i="13"/>
  <c r="M136" i="13"/>
  <c r="L136" i="13"/>
  <c r="K136" i="13"/>
  <c r="J136" i="13"/>
  <c r="I136" i="13"/>
  <c r="H136" i="13"/>
  <c r="G136" i="13"/>
  <c r="F136" i="13"/>
  <c r="G230" i="20"/>
  <c r="F230" i="20"/>
  <c r="E230" i="20"/>
  <c r="D230" i="20"/>
  <c r="AB88" i="13"/>
  <c r="AS139" i="21" l="1"/>
  <c r="AV139" i="21" s="1"/>
  <c r="AL6" i="21"/>
  <c r="AV131" i="21"/>
  <c r="W6" i="21"/>
  <c r="AS136" i="21"/>
  <c r="AV136" i="21" s="1"/>
  <c r="Y13" i="21"/>
  <c r="AS138" i="21"/>
  <c r="AV138" i="21" s="1"/>
  <c r="Y139" i="21"/>
  <c r="AW139" i="21" s="1"/>
  <c r="AP131" i="21"/>
  <c r="AW138" i="21"/>
  <c r="AS13" i="21"/>
  <c r="AV13" i="21" s="1"/>
  <c r="AS7" i="21"/>
  <c r="AV7" i="21" s="1"/>
  <c r="AW88" i="21"/>
  <c r="AP88" i="21"/>
  <c r="AL144" i="21"/>
  <c r="W144" i="21"/>
  <c r="AP136" i="21"/>
  <c r="AW136" i="21"/>
  <c r="E233" i="20"/>
  <c r="F231" i="20"/>
  <c r="AC109" i="13"/>
  <c r="AO6" i="21" l="1"/>
  <c r="AT131" i="21"/>
  <c r="AP13" i="21"/>
  <c r="AT13" i="21" s="1"/>
  <c r="AP138" i="21"/>
  <c r="AT138" i="21" s="1"/>
  <c r="AW13" i="21"/>
  <c r="AT136" i="21"/>
  <c r="AW131" i="21"/>
  <c r="AP139" i="21"/>
  <c r="AT139" i="21" s="1"/>
  <c r="AO144" i="21"/>
  <c r="AV88" i="21"/>
  <c r="AW7" i="21"/>
  <c r="E139" i="19"/>
  <c r="F139" i="19" s="1"/>
  <c r="F88" i="13"/>
  <c r="AC111" i="13"/>
  <c r="AC88" i="13" s="1"/>
  <c r="K111" i="13"/>
  <c r="D137" i="19"/>
  <c r="D143" i="19" s="1"/>
  <c r="E132" i="19"/>
  <c r="F132" i="19" s="1"/>
  <c r="D130" i="19"/>
  <c r="F128" i="19"/>
  <c r="E53" i="19"/>
  <c r="F53" i="19" s="1"/>
  <c r="E69" i="19"/>
  <c r="F69" i="19" s="1"/>
  <c r="F93" i="19"/>
  <c r="E93" i="19"/>
  <c r="E102" i="19"/>
  <c r="F102" i="19" s="1"/>
  <c r="E73" i="19"/>
  <c r="F73" i="19" s="1"/>
  <c r="F92" i="19"/>
  <c r="E123" i="19"/>
  <c r="F123" i="19" s="1"/>
  <c r="E120" i="19"/>
  <c r="F120" i="19" s="1"/>
  <c r="E86" i="19"/>
  <c r="F86" i="19" s="1"/>
  <c r="F81" i="19"/>
  <c r="F80" i="19"/>
  <c r="E82" i="19"/>
  <c r="F82" i="19" s="1"/>
  <c r="F91" i="19"/>
  <c r="F85" i="19"/>
  <c r="F49" i="19"/>
  <c r="E45" i="19"/>
  <c r="F45" i="19" s="1"/>
  <c r="E31" i="19"/>
  <c r="F31" i="19" s="1"/>
  <c r="F36" i="19"/>
  <c r="F35" i="19"/>
  <c r="E37" i="19"/>
  <c r="F37" i="19" s="1"/>
  <c r="E41" i="19"/>
  <c r="F41" i="19" s="1"/>
  <c r="AC120" i="13"/>
  <c r="L30" i="19"/>
  <c r="AT88" i="21" l="1"/>
  <c r="AT7" i="21"/>
  <c r="E7" i="19"/>
  <c r="E14" i="19" s="1"/>
  <c r="E17" i="19" s="1"/>
  <c r="E20" i="19" s="1"/>
  <c r="AC14" i="13"/>
  <c r="E14" i="13" l="1"/>
  <c r="N120" i="13"/>
  <c r="K120" i="13"/>
  <c r="J120" i="13"/>
  <c r="I120" i="13"/>
  <c r="H120" i="13"/>
  <c r="G120" i="13"/>
  <c r="H144" i="13"/>
  <c r="H133" i="13"/>
  <c r="H117" i="13"/>
  <c r="H88" i="13"/>
  <c r="H58" i="13" l="1"/>
  <c r="H57" i="13"/>
  <c r="J10" i="18" l="1"/>
  <c r="I10" i="18"/>
  <c r="H10" i="18"/>
  <c r="G10" i="18"/>
  <c r="F10" i="18"/>
  <c r="E10" i="18"/>
  <c r="D10" i="18"/>
  <c r="C10" i="18"/>
  <c r="K8" i="18"/>
  <c r="K7" i="18"/>
  <c r="K5" i="18"/>
  <c r="E152" i="13"/>
  <c r="E11" i="13"/>
  <c r="AN144" i="13"/>
  <c r="AM144" i="13"/>
  <c r="AK144" i="13"/>
  <c r="AJ144" i="13"/>
  <c r="AI144" i="13"/>
  <c r="AH144" i="13"/>
  <c r="AG144" i="13"/>
  <c r="AF144" i="13"/>
  <c r="AE144" i="13"/>
  <c r="AD144" i="13"/>
  <c r="AC144" i="13"/>
  <c r="AB144" i="13"/>
  <c r="AA144" i="13"/>
  <c r="Z144" i="13"/>
  <c r="X144" i="13"/>
  <c r="V144" i="13"/>
  <c r="U144" i="13"/>
  <c r="T144" i="13"/>
  <c r="S144" i="13"/>
  <c r="R144" i="13"/>
  <c r="Q144" i="13"/>
  <c r="P144" i="13"/>
  <c r="O144" i="13"/>
  <c r="N144" i="13"/>
  <c r="M144" i="13"/>
  <c r="L144" i="13"/>
  <c r="K144" i="13"/>
  <c r="J144" i="13"/>
  <c r="I144" i="13"/>
  <c r="G144" i="13"/>
  <c r="F144" i="13"/>
  <c r="AN133" i="13"/>
  <c r="AM133" i="13"/>
  <c r="AK133" i="13"/>
  <c r="AJ133" i="13"/>
  <c r="AI133" i="13"/>
  <c r="AH133" i="13"/>
  <c r="AG133" i="13"/>
  <c r="AF133" i="13"/>
  <c r="AE133" i="13"/>
  <c r="AD133" i="13"/>
  <c r="AC133" i="13"/>
  <c r="AB133" i="13"/>
  <c r="AA133" i="13"/>
  <c r="Z133" i="13"/>
  <c r="X133" i="13"/>
  <c r="V133" i="13"/>
  <c r="U133" i="13"/>
  <c r="T133" i="13"/>
  <c r="S133" i="13"/>
  <c r="R133" i="13"/>
  <c r="Q133" i="13"/>
  <c r="P133" i="13"/>
  <c r="O133" i="13"/>
  <c r="N133" i="13"/>
  <c r="M133" i="13"/>
  <c r="L133" i="13"/>
  <c r="K133" i="13"/>
  <c r="J133" i="13"/>
  <c r="I133" i="13"/>
  <c r="G133" i="13"/>
  <c r="F133" i="13"/>
  <c r="AN120" i="13"/>
  <c r="AM120" i="13"/>
  <c r="AK120" i="13"/>
  <c r="AJ120" i="13"/>
  <c r="AI120" i="13"/>
  <c r="AH120" i="13"/>
  <c r="AG120" i="13"/>
  <c r="AF120" i="13"/>
  <c r="AE120" i="13"/>
  <c r="AD120" i="13"/>
  <c r="AB120" i="13"/>
  <c r="AA120" i="13"/>
  <c r="Z120" i="13"/>
  <c r="X120" i="13"/>
  <c r="V120" i="13"/>
  <c r="U120" i="13"/>
  <c r="T120" i="13"/>
  <c r="S120" i="13"/>
  <c r="R120" i="13"/>
  <c r="Q120" i="13"/>
  <c r="P120" i="13"/>
  <c r="O120" i="13"/>
  <c r="M120" i="13"/>
  <c r="L120" i="13"/>
  <c r="F120" i="13"/>
  <c r="AN117" i="13"/>
  <c r="AM117" i="13"/>
  <c r="AK117" i="13"/>
  <c r="AJ117" i="13"/>
  <c r="AI117" i="13"/>
  <c r="AH117" i="13"/>
  <c r="AG117" i="13"/>
  <c r="AF117" i="13"/>
  <c r="AE117" i="13"/>
  <c r="AD117" i="13"/>
  <c r="AC117" i="13"/>
  <c r="AB117" i="13"/>
  <c r="AA117" i="13"/>
  <c r="Z117" i="13"/>
  <c r="X117" i="13"/>
  <c r="V117" i="13"/>
  <c r="U117" i="13"/>
  <c r="T117" i="13"/>
  <c r="S117" i="13"/>
  <c r="R117" i="13"/>
  <c r="Q117" i="13"/>
  <c r="P117" i="13"/>
  <c r="O117" i="13"/>
  <c r="N117" i="13"/>
  <c r="M117" i="13"/>
  <c r="L117" i="13"/>
  <c r="K117" i="13"/>
  <c r="J117" i="13"/>
  <c r="I117" i="13"/>
  <c r="G117" i="13"/>
  <c r="F117" i="13"/>
  <c r="AN88" i="13"/>
  <c r="AM88" i="13"/>
  <c r="AK88" i="13"/>
  <c r="AJ88" i="13"/>
  <c r="AI88" i="13"/>
  <c r="AH88" i="13"/>
  <c r="AG88" i="13"/>
  <c r="AF88" i="13"/>
  <c r="AE88" i="13"/>
  <c r="AD88" i="13"/>
  <c r="AA88" i="13"/>
  <c r="Z88" i="13"/>
  <c r="X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G88" i="13"/>
  <c r="AN14" i="13"/>
  <c r="AM14" i="13"/>
  <c r="AM152" i="13" s="1"/>
  <c r="AK14" i="13"/>
  <c r="AJ14" i="13"/>
  <c r="AI14" i="13"/>
  <c r="AH14" i="13"/>
  <c r="AG14" i="13"/>
  <c r="AF14" i="13"/>
  <c r="AE14" i="13"/>
  <c r="AD14" i="13"/>
  <c r="AB14" i="13"/>
  <c r="AA14" i="13"/>
  <c r="Z14" i="13"/>
  <c r="X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F14" i="13"/>
  <c r="AN12" i="13"/>
  <c r="AM12" i="13"/>
  <c r="AK12" i="13"/>
  <c r="AK11" i="13" s="1"/>
  <c r="AJ12" i="13"/>
  <c r="AI12" i="13"/>
  <c r="AH12" i="13"/>
  <c r="AG12" i="13"/>
  <c r="AG11" i="13" s="1"/>
  <c r="AF12" i="13"/>
  <c r="AE12" i="13"/>
  <c r="AD12" i="13"/>
  <c r="AC12" i="13"/>
  <c r="AC152" i="13" s="1"/>
  <c r="AB12" i="13"/>
  <c r="AA12" i="13"/>
  <c r="Z12" i="13"/>
  <c r="X12" i="13"/>
  <c r="X152" i="13" s="1"/>
  <c r="V12" i="13"/>
  <c r="U12" i="13"/>
  <c r="T12" i="13"/>
  <c r="S12" i="13"/>
  <c r="S11" i="13" s="1"/>
  <c r="R12" i="13"/>
  <c r="Q12" i="13"/>
  <c r="P12" i="13"/>
  <c r="O12" i="13"/>
  <c r="O11" i="13" s="1"/>
  <c r="N12" i="13"/>
  <c r="M12" i="13"/>
  <c r="L12" i="13"/>
  <c r="K12" i="13"/>
  <c r="J12" i="13"/>
  <c r="I12" i="13"/>
  <c r="H12" i="13"/>
  <c r="G12" i="13"/>
  <c r="F12" i="13"/>
  <c r="AD11" i="13" l="1"/>
  <c r="AB152" i="13"/>
  <c r="AF152" i="13"/>
  <c r="AJ152" i="13"/>
  <c r="L11" i="13"/>
  <c r="P11" i="13"/>
  <c r="T11" i="13"/>
  <c r="K10" i="18"/>
  <c r="K11" i="13"/>
  <c r="AB11" i="13"/>
  <c r="Z152" i="13"/>
  <c r="Z154" i="13" s="1"/>
  <c r="AD152" i="13"/>
  <c r="AD154" i="13" s="1"/>
  <c r="AH152" i="13"/>
  <c r="AM11" i="13"/>
  <c r="AM154" i="13" s="1"/>
  <c r="J11" i="13"/>
  <c r="N11" i="13"/>
  <c r="R11" i="13"/>
  <c r="V11" i="13"/>
  <c r="AF11" i="13"/>
  <c r="AF154" i="13" s="1"/>
  <c r="AA11" i="13"/>
  <c r="AE11" i="13"/>
  <c r="AI11" i="13"/>
  <c r="AN152" i="13"/>
  <c r="Z11" i="13"/>
  <c r="AJ11" i="13"/>
  <c r="F11" i="13"/>
  <c r="N152" i="13"/>
  <c r="N154" i="13" s="1"/>
  <c r="V152" i="13"/>
  <c r="J152" i="13"/>
  <c r="R152" i="13"/>
  <c r="I152" i="13"/>
  <c r="M152" i="13"/>
  <c r="Q152" i="13"/>
  <c r="U152" i="13"/>
  <c r="L152" i="13"/>
  <c r="L154" i="13" s="1"/>
  <c r="P152" i="13"/>
  <c r="T152" i="13"/>
  <c r="T154" i="13" s="1"/>
  <c r="F152" i="13"/>
  <c r="X11" i="13"/>
  <c r="X154" i="13" s="1"/>
  <c r="AN11" i="13"/>
  <c r="K152" i="13"/>
  <c r="K154" i="13" s="1"/>
  <c r="O152" i="13"/>
  <c r="O154" i="13" s="1"/>
  <c r="S152" i="13"/>
  <c r="S154" i="13" s="1"/>
  <c r="AA152" i="13"/>
  <c r="AA154" i="13" s="1"/>
  <c r="AE152" i="13"/>
  <c r="AE154" i="13" s="1"/>
  <c r="AI152" i="13"/>
  <c r="AI154" i="13" s="1"/>
  <c r="AJ154" i="13"/>
  <c r="I11" i="13"/>
  <c r="M11" i="13"/>
  <c r="Q11" i="13"/>
  <c r="U11" i="13"/>
  <c r="AC11" i="13"/>
  <c r="AC154" i="13" s="1"/>
  <c r="AH11" i="13"/>
  <c r="AH154" i="13" s="1"/>
  <c r="AG152" i="13"/>
  <c r="AG154" i="13" s="1"/>
  <c r="AK152" i="13"/>
  <c r="AK154" i="13" s="1"/>
  <c r="E154" i="13"/>
  <c r="H44" i="13"/>
  <c r="G44" i="13"/>
  <c r="H40" i="13"/>
  <c r="G40" i="13"/>
  <c r="P154" i="13" l="1"/>
  <c r="R154" i="13"/>
  <c r="V154" i="13"/>
  <c r="AB154" i="13"/>
  <c r="J154" i="13"/>
  <c r="Q154" i="13"/>
  <c r="AN154" i="13"/>
  <c r="U154" i="13"/>
  <c r="F154" i="13"/>
  <c r="I154" i="13"/>
  <c r="M154" i="13"/>
  <c r="AL136" i="13"/>
  <c r="G28" i="13"/>
  <c r="H28" i="13"/>
  <c r="G27" i="13"/>
  <c r="H27" i="13"/>
  <c r="G26" i="13"/>
  <c r="H26" i="13"/>
  <c r="G24" i="13"/>
  <c r="H24" i="13"/>
  <c r="G23" i="13"/>
  <c r="H23" i="13"/>
  <c r="G22" i="13"/>
  <c r="H22" i="13"/>
  <c r="G21" i="13"/>
  <c r="G14" i="13" s="1"/>
  <c r="H21" i="13"/>
  <c r="H14" i="13" s="1"/>
  <c r="AU88" i="13"/>
  <c r="AU117" i="13"/>
  <c r="AU120" i="13"/>
  <c r="AU133" i="13"/>
  <c r="AU136" i="13"/>
  <c r="AU144" i="13"/>
  <c r="AU14" i="13"/>
  <c r="AU12" i="13"/>
  <c r="H152" i="13" l="1"/>
  <c r="G11" i="13"/>
  <c r="G152" i="13"/>
  <c r="W144" i="13"/>
  <c r="Y144" i="13" s="1"/>
  <c r="AL144" i="13"/>
  <c r="AO144" i="13" s="1"/>
  <c r="W12" i="13"/>
  <c r="W117" i="13"/>
  <c r="Y117" i="13" s="1"/>
  <c r="AL88" i="13"/>
  <c r="AO88" i="13" s="1"/>
  <c r="AL120" i="13"/>
  <c r="AO120" i="13" s="1"/>
  <c r="W133" i="13"/>
  <c r="W136" i="13"/>
  <c r="AS136" i="13" s="1"/>
  <c r="AV136" i="13" s="1"/>
  <c r="AL117" i="13"/>
  <c r="AO117" i="13" s="1"/>
  <c r="AO136" i="13"/>
  <c r="AU11" i="13"/>
  <c r="W120" i="13"/>
  <c r="Y120" i="13" s="1"/>
  <c r="AL133" i="13"/>
  <c r="AO133" i="13" s="1"/>
  <c r="W88" i="13"/>
  <c r="Y88" i="13" s="1"/>
  <c r="W14" i="13"/>
  <c r="AL12" i="13"/>
  <c r="AL14" i="13"/>
  <c r="AO14" i="13" s="1"/>
  <c r="AP120" i="13" l="1"/>
  <c r="H11" i="13"/>
  <c r="H154" i="13" s="1"/>
  <c r="AL152" i="13"/>
  <c r="AL11" i="13"/>
  <c r="Y12" i="13"/>
  <c r="W11" i="13"/>
  <c r="W152" i="13"/>
  <c r="G154" i="13"/>
  <c r="AS133" i="13"/>
  <c r="AV133" i="13" s="1"/>
  <c r="Y136" i="13"/>
  <c r="AW136" i="13" s="1"/>
  <c r="AX136" i="13" s="1"/>
  <c r="AW117" i="13"/>
  <c r="AS144" i="13"/>
  <c r="AV144" i="13" s="1"/>
  <c r="AP117" i="13"/>
  <c r="AW144" i="13"/>
  <c r="AP144" i="13"/>
  <c r="AS14" i="13"/>
  <c r="AV14" i="13" s="1"/>
  <c r="Y133" i="13"/>
  <c r="AW133" i="13" s="1"/>
  <c r="AW88" i="13"/>
  <c r="AS120" i="13"/>
  <c r="AV120" i="13" s="1"/>
  <c r="AW120" i="13"/>
  <c r="AS117" i="13"/>
  <c r="AV117" i="13" s="1"/>
  <c r="AP88" i="13"/>
  <c r="AS88" i="13" s="1"/>
  <c r="AV88" i="13" s="1"/>
  <c r="AO12" i="13"/>
  <c r="AS12" i="13"/>
  <c r="AV12" i="13" s="1"/>
  <c r="Y14" i="13"/>
  <c r="AL154" i="13" l="1"/>
  <c r="AO11" i="13"/>
  <c r="AO152" i="13"/>
  <c r="W154" i="13"/>
  <c r="Y152" i="13"/>
  <c r="Y11" i="13"/>
  <c r="AX133" i="13"/>
  <c r="AX117" i="13"/>
  <c r="AP136" i="13"/>
  <c r="AT136" i="13" s="1"/>
  <c r="AP133" i="13"/>
  <c r="AT133" i="13" s="1"/>
  <c r="AX144" i="13"/>
  <c r="AT144" i="13"/>
  <c r="AT117" i="13"/>
  <c r="AS11" i="13"/>
  <c r="AW11" i="13" s="1"/>
  <c r="AX120" i="13"/>
  <c r="AX88" i="13"/>
  <c r="AT120" i="13"/>
  <c r="AP14" i="13"/>
  <c r="AW14" i="13"/>
  <c r="AX14" i="13" s="1"/>
  <c r="AP12" i="13"/>
  <c r="AW12" i="13"/>
  <c r="AX12" i="13" s="1"/>
  <c r="AT88" i="13"/>
  <c r="AO154" i="13" l="1"/>
  <c r="Y154" i="13"/>
  <c r="AT14" i="13"/>
  <c r="AS7" i="13"/>
  <c r="AT12" i="13"/>
  <c r="AP152" i="13"/>
  <c r="AP11" i="13"/>
  <c r="AV11" i="13"/>
  <c r="AP154" i="13" l="1"/>
  <c r="AS6" i="21"/>
  <c r="AV6" i="21" s="1"/>
  <c r="AW6" i="21" l="1"/>
  <c r="G144" i="21"/>
  <c r="G6" i="21"/>
  <c r="Y143" i="21"/>
  <c r="Y144" i="21" s="1"/>
  <c r="H144" i="21"/>
  <c r="AS143" i="21"/>
  <c r="AV143" i="21" s="1"/>
  <c r="AW143" i="21" l="1"/>
  <c r="Y6" i="21"/>
  <c r="AP143" i="21"/>
  <c r="AT143" i="21" l="1"/>
  <c r="AP6" i="21"/>
  <c r="AP144" i="21"/>
</calcChain>
</file>

<file path=xl/sharedStrings.xml><?xml version="1.0" encoding="utf-8"?>
<sst xmlns="http://schemas.openxmlformats.org/spreadsheetml/2006/main" count="5724" uniqueCount="2703">
  <si>
    <t>(Rp)</t>
  </si>
  <si>
    <t>Kode</t>
  </si>
  <si>
    <t>Ket.</t>
  </si>
  <si>
    <t>JALAN, IRIGASI DAN JARINGAN</t>
  </si>
  <si>
    <t>TANAH</t>
  </si>
  <si>
    <t>KONSTRUKSI DALAM PENGERJAAN</t>
  </si>
  <si>
    <t>ASET LAINNYA</t>
  </si>
  <si>
    <t>PERALATAN DAN MESIN</t>
  </si>
  <si>
    <t>GEDUNG DAN BANGUNAN</t>
  </si>
  <si>
    <t>ASET TETAP LAINNYA</t>
  </si>
  <si>
    <t>Nama Bidang Barang</t>
  </si>
  <si>
    <t>A</t>
  </si>
  <si>
    <t>B</t>
  </si>
  <si>
    <t>C</t>
  </si>
  <si>
    <t>D</t>
  </si>
  <si>
    <t>E</t>
  </si>
  <si>
    <t>F</t>
  </si>
  <si>
    <t>BOP</t>
  </si>
  <si>
    <t>Penghapusan</t>
  </si>
  <si>
    <t>Jumlah Harga</t>
  </si>
  <si>
    <t>Belanja Modal</t>
  </si>
  <si>
    <t>Bukan  Belanja Modal</t>
  </si>
  <si>
    <t>Nilai Aset</t>
  </si>
  <si>
    <t>Belum Tercatat</t>
  </si>
  <si>
    <t>Koreksi</t>
  </si>
  <si>
    <t>MUTASI</t>
  </si>
  <si>
    <t>BERTAMBAH</t>
  </si>
  <si>
    <t>BERKURANG</t>
  </si>
  <si>
    <t>Diserahkan ke Masyarakat</t>
  </si>
  <si>
    <t>Tidak Masuk Aset</t>
  </si>
  <si>
    <t>ANGGARAN BELANJA MODAL</t>
  </si>
  <si>
    <t>Hibah dari Pihak III</t>
  </si>
  <si>
    <t>EKSTRAKOMTABEL</t>
  </si>
  <si>
    <t>CEK</t>
  </si>
  <si>
    <t>NILAI AWAL</t>
  </si>
  <si>
    <t xml:space="preserve"> +/-</t>
  </si>
  <si>
    <t>harus 0</t>
  </si>
  <si>
    <t>harus sama</t>
  </si>
  <si>
    <t>KIB B</t>
  </si>
  <si>
    <t>KIB C</t>
  </si>
  <si>
    <t>KIB D</t>
  </si>
  <si>
    <t>KIB E</t>
  </si>
  <si>
    <t>KIB F</t>
  </si>
  <si>
    <t>Aset Lainnya</t>
  </si>
  <si>
    <t>REKAPITULASI MUTASI BARANG MILIK DAERAH</t>
  </si>
  <si>
    <t>PEMERINTAH KABUPATEN TEMANGGUNG</t>
  </si>
  <si>
    <t>Realisali</t>
  </si>
  <si>
    <t>Belanja BOS</t>
  </si>
  <si>
    <t>Reklas bertambah dari</t>
  </si>
  <si>
    <t>KIB A</t>
  </si>
  <si>
    <t>Ektstrakomtabel</t>
  </si>
  <si>
    <t>Reklas Berkurang ke</t>
  </si>
  <si>
    <t>Jumlah Berkurang                       Reklas antar KIB</t>
  </si>
  <si>
    <t>Jumlah   Bertambah               Reklas antar KIB</t>
  </si>
  <si>
    <t>Dobel Catat</t>
  </si>
  <si>
    <t>Pemeliharaan/ Pakai Habis</t>
  </si>
  <si>
    <t>Droping/Antar OPD</t>
  </si>
  <si>
    <t>Antar OPD</t>
  </si>
  <si>
    <t>TAHUN 2017</t>
  </si>
  <si>
    <t>JUMLAH BERTAMBAH</t>
  </si>
  <si>
    <t>JUMLAH BERKURANG</t>
  </si>
  <si>
    <t>NO</t>
  </si>
  <si>
    <t>Gol</t>
  </si>
  <si>
    <t>DINAS DAN SEKOLAH SE-KAB. TEMANGGUNG</t>
  </si>
  <si>
    <t>Pintu Stanlis samping kanan</t>
  </si>
  <si>
    <t>Pintu Stanlis samping kiri</t>
  </si>
  <si>
    <t>Pengaman tangga stanlis samping kanan</t>
  </si>
  <si>
    <t>Pengaman tangga stanlis samping kiri</t>
  </si>
  <si>
    <t>SKB</t>
  </si>
  <si>
    <t>SMP N 1 BANSARI</t>
  </si>
  <si>
    <t>SMP N 1 BEJEN</t>
  </si>
  <si>
    <t>SMP N 1 BULU</t>
  </si>
  <si>
    <t>SMP N 1 CANDIROTO</t>
  </si>
  <si>
    <t>SMP N 1 GEMAWANG</t>
  </si>
  <si>
    <t>SMP N 1  JUMO</t>
  </si>
  <si>
    <t>SMP N 1 KALORAN</t>
  </si>
  <si>
    <t>SMP N 1 KANDANGAN</t>
  </si>
  <si>
    <t>SMP N 1 KEDU</t>
  </si>
  <si>
    <t>SMP N 1 KLEDUNG</t>
  </si>
  <si>
    <t>SMP N 1 KRANGGAN</t>
  </si>
  <si>
    <t>SMP N 1 NGADIREJO</t>
  </si>
  <si>
    <t>SMP N 1 PARAKAN</t>
  </si>
  <si>
    <t>SMP N 1 PRINGSURAT</t>
  </si>
  <si>
    <t>SMP N 1 SEOPAMPANG</t>
  </si>
  <si>
    <t>SMP N 1 TEMANGGUNG</t>
  </si>
  <si>
    <t>SMP N 1 TEMBARAK</t>
  </si>
  <si>
    <t>SMP N 1 TLOGOMULYO</t>
  </si>
  <si>
    <t>SMP N 1 TRETEP</t>
  </si>
  <si>
    <t>SMP N 1 WONOBOYO</t>
  </si>
  <si>
    <t>SMP N 2 BEJEN</t>
  </si>
  <si>
    <t>SMP N 2 BULU</t>
  </si>
  <si>
    <t>SMP N 2 CANDIROTO</t>
  </si>
  <si>
    <t>SMP N 2 KALORAN</t>
  </si>
  <si>
    <t>SMP N 2 KANDANGAN</t>
  </si>
  <si>
    <t>SMP N 2 KEDU</t>
  </si>
  <si>
    <t>SMP N 2 KLEDUNG</t>
  </si>
  <si>
    <t>SMP N 2 KRANGGAN</t>
  </si>
  <si>
    <t>SMP N 2 NGADIREJO</t>
  </si>
  <si>
    <t>SMP N2 PRINGSURAT</t>
  </si>
  <si>
    <t>SMP N 2 SELOPAMPANG</t>
  </si>
  <si>
    <t>SMP N 2 TEMANGGUNG</t>
  </si>
  <si>
    <t>SMP N 2 TLOGOMULYO</t>
  </si>
  <si>
    <t>SMP N 2 WONOBOYO SATU ATAP</t>
  </si>
  <si>
    <t>SMP N 3 BULU</t>
  </si>
  <si>
    <t>SMP N 3 KALORAN</t>
  </si>
  <si>
    <t>SMP N 3 KANDANGAN</t>
  </si>
  <si>
    <t>SMP N 3 KEDU</t>
  </si>
  <si>
    <t>SMP N 3 TEMANGGUNG</t>
  </si>
  <si>
    <t>SMP N 4 TEMANGGUNG</t>
  </si>
  <si>
    <t>SMP N 5 TEMANGGUNG</t>
  </si>
  <si>
    <t>SMP N 6 TEMANGGUNG</t>
  </si>
  <si>
    <t>per 1 Januari 2017</t>
  </si>
  <si>
    <t>HUSEIN TSANI UBADDILLAH, S.E., M. Si</t>
  </si>
  <si>
    <t>NIP 19730314 199803 1 006</t>
  </si>
  <si>
    <t>Pengadaan Perlengkapan Gedung Kantor</t>
  </si>
  <si>
    <t>BM Pengadaan Perlengkapan Kantor</t>
  </si>
  <si>
    <t>7.5.2.3.11</t>
  </si>
  <si>
    <t>11.02</t>
  </si>
  <si>
    <t>11.07</t>
  </si>
  <si>
    <t>7.5.2.3.13</t>
  </si>
  <si>
    <t>BM Pengadaan Mebeulair</t>
  </si>
  <si>
    <t>13.01</t>
  </si>
  <si>
    <t>13.02</t>
  </si>
  <si>
    <t>13.04</t>
  </si>
  <si>
    <t>13.05</t>
  </si>
  <si>
    <t>13.09</t>
  </si>
  <si>
    <t>7.5.2.3.15</t>
  </si>
  <si>
    <t xml:space="preserve">BM Pengadaan Penghias Ruangan </t>
  </si>
  <si>
    <t>15.11</t>
  </si>
  <si>
    <t>Pengadaan Etalase</t>
  </si>
  <si>
    <t>BM Pengadan Peralatan Kantor</t>
  </si>
  <si>
    <t>9.5.2.3.10</t>
  </si>
  <si>
    <t>10.01</t>
  </si>
  <si>
    <t>9.5.2.3.11</t>
  </si>
  <si>
    <t>11.08</t>
  </si>
  <si>
    <t>9.5.2.3.12</t>
  </si>
  <si>
    <t>BM Pengadaan Komputer</t>
  </si>
  <si>
    <t>12.02</t>
  </si>
  <si>
    <t>12.04</t>
  </si>
  <si>
    <t>22.5.2.3.26</t>
  </si>
  <si>
    <t>BM Pengadaan Konstruksi</t>
  </si>
  <si>
    <t>26.09</t>
  </si>
  <si>
    <t>BM Pengadaan Pagar Pengaman/Tralis</t>
  </si>
  <si>
    <t>15.03</t>
  </si>
  <si>
    <t>Pengadaan Gordyn</t>
  </si>
  <si>
    <t xml:space="preserve">    BM Pengadaan Perlengkapan Kantor</t>
  </si>
  <si>
    <t>Pembangunan Aula SMP 1 Temanggung</t>
  </si>
  <si>
    <t>Pembangunan, Rehabilitasi dan Sarana Prasarana SD</t>
  </si>
  <si>
    <t>Pembangunan, Rehabilitasi dan Sarana Prasarana SMP</t>
  </si>
  <si>
    <t>Pengadaan Rak:</t>
  </si>
  <si>
    <t>Reklas dari KIB B:</t>
  </si>
  <si>
    <t>01.02.003</t>
  </si>
  <si>
    <t>Pembangunan Gedung Kantor</t>
  </si>
  <si>
    <t>003.5.2.3.26</t>
  </si>
  <si>
    <t>BM Pengadaan Konstruksi/Pembelian Gedung Kantor</t>
  </si>
  <si>
    <t>Kasur</t>
  </si>
  <si>
    <t>Cardiology bed uk 200x90</t>
  </si>
  <si>
    <t>Meja Periksa Pasien</t>
  </si>
  <si>
    <t>01.01.02.098</t>
  </si>
  <si>
    <t>15.076.5.2.3.26</t>
  </si>
  <si>
    <t>BM Rehabilitasi Gedung TK Negeri Kec. Temanggung</t>
  </si>
  <si>
    <t>Pembangunan Pagar Keliling TK Kec. Temanggung</t>
  </si>
  <si>
    <t>15.106.5.2.3.26</t>
  </si>
  <si>
    <t>15.110.5.2.3.26</t>
  </si>
  <si>
    <t>15.104.5.2.2.23.01</t>
  </si>
  <si>
    <t>BM alat permainan (APE) PAUD</t>
  </si>
  <si>
    <t>16.012.5.2.3.26</t>
  </si>
  <si>
    <t>BM Pengadaan Konstruksi/Pembelian Bangunan (Perpust SMPN 2 Wnbyo Satap)</t>
  </si>
  <si>
    <t xml:space="preserve">  BM Pengadaan Konstruksi/Pembelian Bangunan(Penyelesaian RKB TK)</t>
  </si>
  <si>
    <t>BM Pengadaan Konstruksi/Pembelian Bangunan(Pembangunan UGB PAUD Terpadu)</t>
  </si>
  <si>
    <t>16.153.5.2.3</t>
  </si>
  <si>
    <t>BM Pengadaan dan rehabilitasi Ruang Kelas DAK SD</t>
  </si>
  <si>
    <t>16.211.5.2.3.20</t>
  </si>
  <si>
    <t>BM pengadaan alat lab  (peraga Mtk SMPN 1 Tembarak</t>
  </si>
  <si>
    <t>BM pengadaan alat lab (sisa DAK)</t>
  </si>
  <si>
    <t>16.223.5.2.3.20</t>
  </si>
  <si>
    <t>16.223.5.2.3.26</t>
  </si>
  <si>
    <t>BM Pengadaan Konstruksi/Pembelian Bangunan (sisa DAK)</t>
  </si>
  <si>
    <t>16.232.5.2.3.23</t>
  </si>
  <si>
    <t>BM Pengadaan konstruksi jaringan air (sanitasi SMP)</t>
  </si>
  <si>
    <t>Pembangunan penampung air bersih</t>
  </si>
  <si>
    <t>Pembangunan ruang penunjang lain</t>
  </si>
  <si>
    <t>Pembangunan rabat/selasar SMP</t>
  </si>
  <si>
    <t>BM DAK SMP 2 Selopampang</t>
  </si>
  <si>
    <t>alat TIK SMP</t>
  </si>
  <si>
    <t>Pembangunan kawasan olah raga terpadu Bankeu</t>
  </si>
  <si>
    <t>Pengadaan genset</t>
  </si>
  <si>
    <t>Pengadaan tempat sampah</t>
  </si>
  <si>
    <t>Pengadaan perlengkapan kantor</t>
  </si>
  <si>
    <t>Pengadaan korden wisma atlet</t>
  </si>
  <si>
    <t>Pengadaan mebelair</t>
  </si>
  <si>
    <t>Pengadaan Sarpras Mess Atlit</t>
  </si>
  <si>
    <t>Pembangunan kawasan olah raga terpadu /penyempurnaan</t>
  </si>
  <si>
    <t>15.087.5.2.3.27.12</t>
  </si>
  <si>
    <t>15.086.5.2.3.31.03</t>
  </si>
  <si>
    <t>Komputer PC (22 buah)</t>
  </si>
  <si>
    <t>Printer (22 buah)</t>
  </si>
  <si>
    <t>11 buah @ 1.200.000 = Rp. 13.200.000 dan 11 buah Rp. 14.420.000</t>
  </si>
  <si>
    <t>Pengadaan buku teks (PAUD/TK)</t>
  </si>
  <si>
    <t>Pelaksanaan kurikulum muatan lokal (PAUD/TK)</t>
  </si>
  <si>
    <t>DROPPING RSUD:</t>
  </si>
  <si>
    <t>DROPPING DINBUDPAR:</t>
  </si>
  <si>
    <t>Tempat Tidur Kayu</t>
  </si>
  <si>
    <t>Teralis</t>
  </si>
  <si>
    <t>Alat Tenis Meja</t>
  </si>
  <si>
    <t>Alat Bola Volly</t>
  </si>
  <si>
    <t>Jaring Basket</t>
  </si>
  <si>
    <t>DED (DED Lapangan Tenis Outdoor)</t>
  </si>
  <si>
    <t>DED (DED Dokumen UKL UPL)</t>
  </si>
  <si>
    <t>PENGHAPUSAN 2017:</t>
  </si>
  <si>
    <t>Bangunan Olah raga Terbuka Permanen</t>
  </si>
  <si>
    <t>AL</t>
  </si>
  <si>
    <t>EKSTRA</t>
  </si>
  <si>
    <t>2016 AKHIR</t>
  </si>
  <si>
    <t>AWAL 2017</t>
  </si>
  <si>
    <t>JUMLAH</t>
  </si>
  <si>
    <t>GIYANTI</t>
  </si>
  <si>
    <t>ASET TAHUN 2017</t>
  </si>
  <si>
    <t>DINBUDPAR</t>
  </si>
  <si>
    <t>AWAL JAN 2017</t>
  </si>
  <si>
    <t>Pengadaan almari 2 buah @ 3.245.000</t>
  </si>
  <si>
    <t>Podium 1 buah @3.905.000</t>
  </si>
  <si>
    <t>Pengadaan Meja Kerja biro kecil 4 buah @ 3.540.000</t>
  </si>
  <si>
    <t>Pengadaan Meja Rapat 40 buah @2.550.000</t>
  </si>
  <si>
    <t>Pengadaan Kursi Kerja Pengawas 6 buah @1.395.000</t>
  </si>
  <si>
    <t>Pengadaan Kursi Rapat Lipat 90 buah @ 432.500</t>
  </si>
  <si>
    <t>Rak Arsip 5 buah @ 1.990.000</t>
  </si>
  <si>
    <t>Rak Buku 4 buah @ 2.480.000</t>
  </si>
  <si>
    <t>Rak Arsip Besi 4 buah @1.950.000</t>
  </si>
  <si>
    <t xml:space="preserve">    Pengadaan Gordyn 438,30 m @137.499,429</t>
  </si>
  <si>
    <t>Etalase A 2  buah @ 2.500.000</t>
  </si>
  <si>
    <t>Etalase B 2 buah @2.120.000</t>
  </si>
  <si>
    <t xml:space="preserve">    Pengadaan mesin ketik 1 buah @2.750.000</t>
  </si>
  <si>
    <t>Pengadaan AC 4 buah @ 6.800.000</t>
  </si>
  <si>
    <t>11 buah @ 5.376.000 = Rp. 59.136.000 dan 11 buah Rp. 61.136.000</t>
  </si>
  <si>
    <t>5 buah @ 5.776.000</t>
  </si>
  <si>
    <t>6 buah @5.376.000</t>
  </si>
  <si>
    <t>5 buah @ 1.444.000</t>
  </si>
  <si>
    <t>6 buah @ 1.200.000</t>
  </si>
  <si>
    <t>Belanja Modal Alat Olahraga:</t>
  </si>
  <si>
    <t>Net Tenis 3: 2 @ 990.000 dan 1. @ 940.000</t>
  </si>
  <si>
    <t>KOTAK SARAN</t>
  </si>
  <si>
    <t>DROPPING</t>
  </si>
  <si>
    <t>DIKMEN</t>
  </si>
  <si>
    <t>DIKDAS</t>
  </si>
  <si>
    <t>PAUD</t>
  </si>
  <si>
    <t>SD</t>
  </si>
  <si>
    <t>PAUD/TK</t>
  </si>
  <si>
    <t>BM Pengadaan Konstruksi/Pembelian Gedung Kantor (UPT KALORAN)</t>
  </si>
  <si>
    <t>KE UPT (KOMPUTER DAN PRINTER 11 UNIT)</t>
  </si>
  <si>
    <t>KOMPUTER</t>
  </si>
  <si>
    <t>PRINTER</t>
  </si>
  <si>
    <t>DARI RSU</t>
  </si>
  <si>
    <t>TOTAL</t>
  </si>
  <si>
    <t>02.022.522.02.022</t>
  </si>
  <si>
    <t>Pemeliharaan Rutin berkala gedung kantor (dropping ke upt kledung)</t>
  </si>
  <si>
    <t>non modal ke upt kledung</t>
  </si>
  <si>
    <t>total sekali</t>
  </si>
  <si>
    <t>URAIAN</t>
  </si>
  <si>
    <t>BELANJA DINAS</t>
  </si>
  <si>
    <t xml:space="preserve">MODAL </t>
  </si>
  <si>
    <t>TK Negeri Kec. Ngadirejo</t>
  </si>
  <si>
    <t>TK Negeri Kec. Temanggung</t>
  </si>
  <si>
    <t>TK Negeri Kec. Bulu</t>
  </si>
  <si>
    <t>Desa Kebumen Kec. Pringsurat</t>
  </si>
  <si>
    <t>TK Negeri Kab. Ngadirejo</t>
  </si>
  <si>
    <t>SDN 3 GEMAWANG</t>
  </si>
  <si>
    <t>SDN 1 BADRAN</t>
  </si>
  <si>
    <t>SDN 2 GENTAN</t>
  </si>
  <si>
    <t>SDN BANJARSARI</t>
  </si>
  <si>
    <t>SDN 1 CAMPURSARI</t>
  </si>
  <si>
    <t>SDN NGIPIK</t>
  </si>
  <si>
    <t>PEMBANGUNAN RUANG KELAS BARU</t>
  </si>
  <si>
    <t>GEMAWANG</t>
  </si>
  <si>
    <t>KRANGGAN</t>
  </si>
  <si>
    <t>NGADIREJO</t>
  </si>
  <si>
    <t>PRINGSURAT</t>
  </si>
  <si>
    <t>PEMBANGUNAN RUANG KELAS BARU/MEBEULAIR</t>
  </si>
  <si>
    <t>SDN MOJOSARI</t>
  </si>
  <si>
    <t>SDN KEMUNING</t>
  </si>
  <si>
    <t>SDN 2 NGADISEPI</t>
  </si>
  <si>
    <t>SDN JAMBON</t>
  </si>
  <si>
    <t>SDN 3 KALIMANGGIS</t>
  </si>
  <si>
    <t>SDN 2 TLOGOPUCANG</t>
  </si>
  <si>
    <t>SDN 1 KEDUNGKUMPUL</t>
  </si>
  <si>
    <t>SDN 1 MALEBO</t>
  </si>
  <si>
    <t>SDN WADAS</t>
  </si>
  <si>
    <t>SDN BLIMBING</t>
  </si>
  <si>
    <t>SDN 2 KEDU</t>
  </si>
  <si>
    <t>SDN 2 NGADIMULYO</t>
  </si>
  <si>
    <t>SDN 2 CANDIMULYO</t>
  </si>
  <si>
    <t>SDN PAPONAN</t>
  </si>
  <si>
    <t>SDN KLEDUNG</t>
  </si>
  <si>
    <t>SDN 2 PURWOSARI</t>
  </si>
  <si>
    <t>SDN 3 PURWOSARI</t>
  </si>
  <si>
    <t>SDN 2 PENDOWO</t>
  </si>
  <si>
    <t>SDN MANDISARI</t>
  </si>
  <si>
    <t>SDN 3 PARAKAN KAUMAN</t>
  </si>
  <si>
    <t>SDN 1 PRINGSURAT</t>
  </si>
  <si>
    <t>SDN 1 SOBOREJO</t>
  </si>
  <si>
    <t>SDN 2 WONOKERSO</t>
  </si>
  <si>
    <t>SDN 2 KARANGWUNI</t>
  </si>
  <si>
    <t>SDN 2 TUKSONGO</t>
  </si>
  <si>
    <t>SDN 1 TUKSONGO</t>
  </si>
  <si>
    <t>SDN NGADITIRTO</t>
  </si>
  <si>
    <t>SDN 3 JAMPIROSO</t>
  </si>
  <si>
    <t>SDN GIYANTI</t>
  </si>
  <si>
    <t>SDN 2 TEMANGGUNG 1</t>
  </si>
  <si>
    <t>SDN 2 BENDUNGAN</t>
  </si>
  <si>
    <t>SDN SARANGAN</t>
  </si>
  <si>
    <t>SDN 2 WONOBOYO</t>
  </si>
  <si>
    <t>SDN 2 KEBONSARI</t>
  </si>
  <si>
    <t>BANSARI</t>
  </si>
  <si>
    <t>BEJEN</t>
  </si>
  <si>
    <t>KALORAN</t>
  </si>
  <si>
    <t>KANDANGAN</t>
  </si>
  <si>
    <t>KEDU</t>
  </si>
  <si>
    <t>KLEDUNG</t>
  </si>
  <si>
    <t>PARAKAN</t>
  </si>
  <si>
    <t>SELOPAMPANG</t>
  </si>
  <si>
    <t>TEMANGGUNG</t>
  </si>
  <si>
    <t>TRETEP</t>
  </si>
  <si>
    <t>WONOBOYO</t>
  </si>
  <si>
    <t>REHABILITASI RUANG KELAS RUSAK</t>
  </si>
  <si>
    <t>PEMBANGUNAN SENDERAN SEKOLAH</t>
  </si>
  <si>
    <t>SDN Margolelo</t>
  </si>
  <si>
    <t>SDN 2 Kalimanggis</t>
  </si>
  <si>
    <t>SDN 3 Kalimanggis</t>
  </si>
  <si>
    <t>SDN 1 Gentan</t>
  </si>
  <si>
    <t>SDN 2 Glapansari</t>
  </si>
  <si>
    <t>SDN 2 Tleter</t>
  </si>
  <si>
    <t>REHABILITASI AULA SEKOLAH</t>
  </si>
  <si>
    <t>SDN 1 Pringapus</t>
  </si>
  <si>
    <t>REHABILITASI MUSHOLA SEKOLAH</t>
  </si>
  <si>
    <t>SDN 6 Parakan Kauman</t>
  </si>
  <si>
    <t>REHABILITASI RUANG GURU</t>
  </si>
  <si>
    <t>SDN 1 Candisari</t>
  </si>
  <si>
    <t>REHABILITASI TOILET SD</t>
  </si>
  <si>
    <t>SDN 1 Kundisari</t>
  </si>
  <si>
    <t>SDN 1 Gondosuli</t>
  </si>
  <si>
    <t>SDN 1 Greges</t>
  </si>
  <si>
    <t>SDN Barang</t>
  </si>
  <si>
    <t>SDN Malangsari</t>
  </si>
  <si>
    <t>SDN 2 Kertosari</t>
  </si>
  <si>
    <t>SDN Pandemulyo</t>
  </si>
  <si>
    <t>SDN 2 Klepu</t>
  </si>
  <si>
    <t>PEMBANGUNAN TOILET SEKOLAH</t>
  </si>
  <si>
    <t>SDN 1 Ketitang</t>
  </si>
  <si>
    <t>SDN 2 Parakan Kauman</t>
  </si>
  <si>
    <t xml:space="preserve">SDN Tegalrejo </t>
  </si>
  <si>
    <t>SDN 3 Tuksongo</t>
  </si>
  <si>
    <t>PEMBANGUNAN RUANG KANTIN SEKOLAH</t>
  </si>
  <si>
    <t>SDN Kataan</t>
  </si>
  <si>
    <t>PEMBANGUNAN RUANG UKS</t>
  </si>
  <si>
    <t xml:space="preserve">SDN 3 Kaloran </t>
  </si>
  <si>
    <t>SDN 1 Kemiriombo</t>
  </si>
  <si>
    <t>SDN 2 Jampiroso</t>
  </si>
  <si>
    <t>SDN 1 Jampiroso</t>
  </si>
  <si>
    <t>PEMBANGUNAN MUSHOLA SEKOLAH</t>
  </si>
  <si>
    <t>SDN 2 Ketitang</t>
  </si>
  <si>
    <t>SDN Banjarsari</t>
  </si>
  <si>
    <t>SDN Ngaren</t>
  </si>
  <si>
    <t>PEMBANGUNAN RUANG PERPUSTAKAAN SD</t>
  </si>
  <si>
    <t>SDN 3 Wonotirto</t>
  </si>
  <si>
    <t>PEMBANGUNAN PAGAR PENGAMAN/TRALIS SEKOLAH</t>
  </si>
  <si>
    <t>SDN Tegalrejo</t>
  </si>
  <si>
    <t>SDN 2 Getas</t>
  </si>
  <si>
    <t>SDN 2 Tuksari</t>
  </si>
  <si>
    <t>SDN Petirejo</t>
  </si>
  <si>
    <t>SDN 1 Purbosari</t>
  </si>
  <si>
    <t>SDN Krawitan</t>
  </si>
  <si>
    <t>SDN Wanutengah</t>
  </si>
  <si>
    <t>SDN 3 Parakan Kauman</t>
  </si>
  <si>
    <t>SDN 1 Tlogopucang</t>
  </si>
  <si>
    <t>SDN 1 Malebo</t>
  </si>
  <si>
    <t>SDN 1 Kedungumpul</t>
  </si>
  <si>
    <t>SDN 1 Kemloko</t>
  </si>
  <si>
    <t>SDN 2 Kedu</t>
  </si>
  <si>
    <t>SDN 2 Kundisari</t>
  </si>
  <si>
    <t>SDN 1 Soropadan</t>
  </si>
  <si>
    <t>SDN 2 Pingit</t>
  </si>
  <si>
    <t>SDN 2 Mojotengah</t>
  </si>
  <si>
    <t>PEMBANGUNAN PAVING SEKOLAH</t>
  </si>
  <si>
    <t>NON FISIK</t>
  </si>
  <si>
    <t>Kandangan</t>
  </si>
  <si>
    <t>Kaloran</t>
  </si>
  <si>
    <t>Kranggan</t>
  </si>
  <si>
    <t>Parakan</t>
  </si>
  <si>
    <t>Ngadirejo</t>
  </si>
  <si>
    <t>Bansari</t>
  </si>
  <si>
    <t>Kedu</t>
  </si>
  <si>
    <t>Bulu</t>
  </si>
  <si>
    <t>Tembarak</t>
  </si>
  <si>
    <t>Jumo</t>
  </si>
  <si>
    <t>Pringsurat</t>
  </si>
  <si>
    <t>Temanggung</t>
  </si>
  <si>
    <t xml:space="preserve">Kaloran </t>
  </si>
  <si>
    <t>Gemawang</t>
  </si>
  <si>
    <t>Kledung</t>
  </si>
  <si>
    <t>Candiroto</t>
  </si>
  <si>
    <t>SDN KRAWITAN, CANDIROTO</t>
  </si>
  <si>
    <t>SDN 1 KEMIRIOMBO, GEMAWANG</t>
  </si>
  <si>
    <t>SDN 2 JAMPIROSO, TEMANGGUNG</t>
  </si>
  <si>
    <t>SDN 1 JAMPIROSO, TEMANGGUNG</t>
  </si>
  <si>
    <t>SDN WONOTIRTO, BULU</t>
  </si>
  <si>
    <t>SDN 1 PARAKAN KAUMAN, prk</t>
  </si>
  <si>
    <t>Pembangunan rabat/selasar SMP (SMP 2 Kledung)</t>
  </si>
  <si>
    <t>SMPN 2 Temanggung</t>
  </si>
  <si>
    <t>SMPN 1 Bulu</t>
  </si>
  <si>
    <t>SMPN 2 Kedu</t>
  </si>
  <si>
    <t>SMPN 4 Temanggung</t>
  </si>
  <si>
    <t>SMPN 1 Kranggan</t>
  </si>
  <si>
    <t>SMPN 2 Pringsurat</t>
  </si>
  <si>
    <t>SMPN 2 Selopampang</t>
  </si>
  <si>
    <t>SMPN 6 Temanggung</t>
  </si>
  <si>
    <t>SMPN 2 Candiroto Satap</t>
  </si>
  <si>
    <t>SMPN 2 Wonoboyo Satap</t>
  </si>
  <si>
    <t>SMPN 1 Kaloran</t>
  </si>
  <si>
    <t>BM pengadaan alat lab (sisa DAK)/alat lab</t>
  </si>
  <si>
    <t>Rehab SMPN 1 Tretep</t>
  </si>
  <si>
    <t>Rehab SMPN 1 Tlogomulyo</t>
  </si>
  <si>
    <t>Rehab SMPN 2 Bulu</t>
  </si>
  <si>
    <t>SMPN 1 Pringsurat</t>
  </si>
  <si>
    <t>SMPN 1 Jumo</t>
  </si>
  <si>
    <t>SMPN 3 Kandangan</t>
  </si>
  <si>
    <t>SMPN 1 Temanggung</t>
  </si>
  <si>
    <t>Pembangunan RKB</t>
  </si>
  <si>
    <t>Rehabilitasi Ruang Belajar</t>
  </si>
  <si>
    <t>SMPN 1 Wonoboyo</t>
  </si>
  <si>
    <t>SMPN 5 Temanggung</t>
  </si>
  <si>
    <t>SMPN 3 Kaloran</t>
  </si>
  <si>
    <t>SMPN 2 Kranggan</t>
  </si>
  <si>
    <t>SMPN 3 Bulu</t>
  </si>
  <si>
    <t>Pembangunan Ruang Lab. IPA</t>
  </si>
  <si>
    <t>SMPN 1 Tembarak</t>
  </si>
  <si>
    <t>SMPN 3 Temanggung</t>
  </si>
  <si>
    <t>SMP Jam'iyyatut tholibin kandangan</t>
  </si>
  <si>
    <t>Wonoboyo</t>
  </si>
  <si>
    <t>SMPN 2 Kandangan</t>
  </si>
  <si>
    <t>SMPN 2 Bejen</t>
  </si>
  <si>
    <t>SMPN 1 Gemawang</t>
  </si>
  <si>
    <t>SMPN 1 Tretep</t>
  </si>
  <si>
    <t>SMPN 1 Bansari</t>
  </si>
  <si>
    <t>SMPN 2 Tlogomulyo</t>
  </si>
  <si>
    <t>Rehab SMPN 2 Kedu</t>
  </si>
  <si>
    <t>Pembangunan Pagar SMPN 1 Jumo</t>
  </si>
  <si>
    <t>Pengadaan Mebeulair SMP</t>
  </si>
  <si>
    <t>CANDIROTO</t>
  </si>
  <si>
    <t>Bejen</t>
  </si>
  <si>
    <t>Tretep</t>
  </si>
  <si>
    <t>Tlogomulyo</t>
  </si>
  <si>
    <t>NON MODAL (521/522)</t>
  </si>
  <si>
    <t>KOMPUTER (11 UNIT)</t>
  </si>
  <si>
    <t>PRINTER (11 UNIT)</t>
  </si>
  <si>
    <t>PEMELIHARAAN KE UPT KLEDUNG</t>
  </si>
  <si>
    <t>KE MASYARAKAT</t>
  </si>
  <si>
    <t>KE SMP DAN UPT</t>
  </si>
  <si>
    <t>PENYEBARAN BELANJA DINDIKPORA</t>
  </si>
  <si>
    <t>Aset lain SMA dan SMK Negeri tahun Perolehan 2016</t>
  </si>
  <si>
    <t>per 31 Desember 2017</t>
  </si>
  <si>
    <t>per 1 Januari 2018</t>
  </si>
  <si>
    <t>TAHUN 2018</t>
  </si>
  <si>
    <t xml:space="preserve">Pembayaran Tahap I ( 40 % ) Bantuan DAK SMP Tahun 2018 kegiatan rehab gedung sekolah </t>
  </si>
  <si>
    <t>900/108/2018</t>
  </si>
  <si>
    <t>900/109/2018</t>
  </si>
  <si>
    <t>NO SP2D</t>
  </si>
  <si>
    <t>KETERANGAN</t>
  </si>
  <si>
    <t>TGL SPM</t>
  </si>
  <si>
    <t>SPM</t>
  </si>
  <si>
    <t>TGL SPP</t>
  </si>
  <si>
    <t>SPP</t>
  </si>
  <si>
    <t>Belanja modal Pengadaan tanah sarana pendidikan sekolah dasar</t>
  </si>
  <si>
    <t>900/22/SPM-LS/V/2018</t>
  </si>
  <si>
    <t>900/21/SPM-LS/V/2018</t>
  </si>
  <si>
    <t>Belanja barang yang akan diserahkan kepada masyarakat</t>
  </si>
  <si>
    <t>900/120/2018</t>
  </si>
  <si>
    <t>900/119/2018</t>
  </si>
  <si>
    <t>Pembayaran Pengadaan Komputer SMP</t>
  </si>
  <si>
    <t>900/194/2018</t>
  </si>
  <si>
    <t>900/193/2018</t>
  </si>
  <si>
    <t xml:space="preserve">Pembayaran Tahap I Pembangunan Ruang kelas baru </t>
  </si>
  <si>
    <t>900/208/2018</t>
  </si>
  <si>
    <t>900/207/2018</t>
  </si>
  <si>
    <t>Pembayaran Tahap II (30%) Bantuan DAK SMP Jumo dan SMP 5 Temanggung</t>
  </si>
  <si>
    <t>900/216/2018</t>
  </si>
  <si>
    <t>900/215/2018</t>
  </si>
  <si>
    <t>Pembayaran Tahap I (Rehabilitasi Jamban)</t>
  </si>
  <si>
    <t>900/212/2018</t>
  </si>
  <si>
    <t>900/211/2018</t>
  </si>
  <si>
    <t>Pembayaran Tahap I  (Rehabilitasi Ruang Kelas Rusak)</t>
  </si>
  <si>
    <t>900/210/2018</t>
  </si>
  <si>
    <t>900/209/2018</t>
  </si>
  <si>
    <t>Pembayaran tahap I ( Pembangunan Jamban )</t>
  </si>
  <si>
    <t>900/214/2018</t>
  </si>
  <si>
    <t>900/213/2018</t>
  </si>
  <si>
    <t>Pembayaran tahap II (30%) bantuan DAK SMP 2018 rehab gedung sekolah</t>
  </si>
  <si>
    <t>900/222/2018</t>
  </si>
  <si>
    <t>900/221/2018</t>
  </si>
  <si>
    <t>Pembayaran Pengadaan Alat TIK SMP Kegiatan DAK SMP Tahun 2018</t>
  </si>
  <si>
    <t>900/247/2018</t>
  </si>
  <si>
    <t>900/246/2018</t>
  </si>
  <si>
    <t>Pembayaran Dana Alokasi Khusus (DAK) SKB Tahap I (25%)</t>
  </si>
  <si>
    <t>900/226/2018</t>
  </si>
  <si>
    <t>900/225/2018</t>
  </si>
  <si>
    <t>Pembayaran Tahap III (30%) Bantuan DAK untuk SMPN 1 Tlogomulyo dan SMPN 3 Kaloran Pembangunan Rehab Gedung Sekolah</t>
  </si>
  <si>
    <t>900/261/2018</t>
  </si>
  <si>
    <t>900/260/2018</t>
  </si>
  <si>
    <t>Pembayaran Pengadaan Alat TIK Pembelajaran SD</t>
  </si>
  <si>
    <t>900/269/SPM-LS/2018</t>
  </si>
  <si>
    <t>900/268/SPM-LS/2018</t>
  </si>
  <si>
    <t>Pembayaran Belanja Modal Pengadaan Peralatan jaringan Komputer Kegiatan Internet SMP</t>
  </si>
  <si>
    <t>900/275/2018</t>
  </si>
  <si>
    <t>900/274/2018</t>
  </si>
  <si>
    <t>Pembayaran Pengadaan pakaian Olahraga Kegiatan POPDA SD, SMP</t>
  </si>
  <si>
    <t>900/273/SPM-LS/VIII/2018</t>
  </si>
  <si>
    <t>900/272/SPM-LS/VIII/2018</t>
  </si>
  <si>
    <t>Mengetahui</t>
  </si>
  <si>
    <t>Pejabat Penatausahaan Keuangan</t>
  </si>
  <si>
    <t>Pengguna Anggaran / Kuasa Pengguna Anggaran</t>
  </si>
  <si>
    <t>DARMADI,S.Pd, M.Pd.</t>
  </si>
  <si>
    <t>YUSI SUSANTI,S.IP,MM</t>
  </si>
  <si>
    <t>NIP : 19690617 199412 1 001</t>
  </si>
  <si>
    <t>NIP : 19720319 199903 2 004</t>
  </si>
  <si>
    <t>REGISTER SP2D</t>
  </si>
  <si>
    <t xml:space="preserve">SKPD </t>
  </si>
  <si>
    <t>: 101010100-DINAS PENDIDIKAN, PEMUDA, DAN OLAH RAGA</t>
  </si>
  <si>
    <t xml:space="preserve">Periode </t>
  </si>
  <si>
    <t>: 01-01-2018 s.d. 31-08-2018</t>
  </si>
  <si>
    <t>TANGGAL</t>
  </si>
  <si>
    <t>LAPORAN SPJ Administratif</t>
  </si>
  <si>
    <t>Unit Kerja</t>
  </si>
  <si>
    <t>: 10101-Dinas Pendidikan Pemuda dan Olah Raga</t>
  </si>
  <si>
    <t>Bulan</t>
  </si>
  <si>
    <t>:</t>
  </si>
  <si>
    <t>Nomor Pengesahan</t>
  </si>
  <si>
    <t>Nama Rekening</t>
  </si>
  <si>
    <t>Anggaran</t>
  </si>
  <si>
    <t>Realisasi Lalu</t>
  </si>
  <si>
    <t>Realisasi Sekarang</t>
  </si>
  <si>
    <t>Realisasi Sampai Dengan Sekarang</t>
  </si>
  <si>
    <t>Sisa Anggaran</t>
  </si>
  <si>
    <t>Sisa Anggaran (5)</t>
  </si>
  <si>
    <t>BELANJA PEGAWAI</t>
  </si>
  <si>
    <t>BELANJA BARANG DAN JASA</t>
  </si>
  <si>
    <t>Belanja Bahan Pakai Habis</t>
  </si>
  <si>
    <t>Belanja alat listrik dan elektronik</t>
  </si>
  <si>
    <t>Belanja Jasa Kantor</t>
  </si>
  <si>
    <t>Honorarium  non PNS</t>
  </si>
  <si>
    <t>Belanja peralatan kebersihan dan bahan pembersih</t>
  </si>
  <si>
    <t>Belanja Premi Asuransi</t>
  </si>
  <si>
    <t xml:space="preserve">Belanja iuran BPJS </t>
  </si>
  <si>
    <t>Belanja alat tulis kantor</t>
  </si>
  <si>
    <t>Belanja perangko, materai dan benda pos lainnya</t>
  </si>
  <si>
    <t>Belanja Cetak dan Penggandaan</t>
  </si>
  <si>
    <t>Belanja cetak</t>
  </si>
  <si>
    <t>Belanja Penggandaan</t>
  </si>
  <si>
    <t>Belanja Makanan dan  Minuman</t>
  </si>
  <si>
    <t>Belanja makanan dan minuman rapat</t>
  </si>
  <si>
    <t>Belanja Perjalanan Dinas</t>
  </si>
  <si>
    <t>Belanja perjalanan dinas luar daerah</t>
  </si>
  <si>
    <t>Belanja perjalanan dinas dalam daerah</t>
  </si>
  <si>
    <t>Honorarium PNS</t>
  </si>
  <si>
    <t>Honorarium Panitia Pelaksana Kegiatan</t>
  </si>
  <si>
    <t>Honorarium  Pelaksana Kegiatan</t>
  </si>
  <si>
    <t>Belanja Sewa Rumah/Gedung/Gudang/Parkir</t>
  </si>
  <si>
    <t>Belanja sewa gedung/ kantor/tempat</t>
  </si>
  <si>
    <t xml:space="preserve">Belanja kursus, pelatihan, sosialisasi dan bimbingan teknis </t>
  </si>
  <si>
    <t>1.01.01.1.01.01.01.01.027.5.2.3</t>
  </si>
  <si>
    <t>BELANJA MODAL</t>
  </si>
  <si>
    <t>1.01.01.1.01.01.01.01.027.5.2.3.12</t>
  </si>
  <si>
    <t>Belanja Modal Pengadaan Komputer</t>
  </si>
  <si>
    <t>1.01.01.1.01.01.01.01.027.5.2.3.12.11</t>
  </si>
  <si>
    <t>Honorarium Tim Pengadaan Barang/Jasa</t>
  </si>
  <si>
    <t>Honorarium tim penerima hasil pekerjaan</t>
  </si>
  <si>
    <t>Belanja modal Pengadaan Software</t>
  </si>
  <si>
    <t>1.01.01.1.01.01.01.01.027.5.2.3.25</t>
  </si>
  <si>
    <t>Belanja Modal Pengadaan Instalasi Listrik dan Telepon</t>
  </si>
  <si>
    <t>1.01.01.1.01.01.01.01.027.5.2.3.25.03</t>
  </si>
  <si>
    <t xml:space="preserve">Belanja modal Pengadaan instalasi komunikasi data dan infrastruktur/ tower </t>
  </si>
  <si>
    <t>1.01.01.1.01.01.01.02</t>
  </si>
  <si>
    <t>Program peningkatan sarana dan prasarana aparatur</t>
  </si>
  <si>
    <t>1.01.01.1.01.01.01.02.007</t>
  </si>
  <si>
    <t>Pengadaan perlengkapan gedung kantor</t>
  </si>
  <si>
    <t>1.01.01.1.01.01.01.02.007.5.2.3</t>
  </si>
  <si>
    <t>1.01.01.1.01.01.01.02.007.5.2.3.13</t>
  </si>
  <si>
    <t>Belanja Modal Pengadaan mebeulair</t>
  </si>
  <si>
    <t>1.01.01.1.01.01.01.02.007.5.2.3.13.01</t>
  </si>
  <si>
    <t>Belanja modal Pengadaan meja kerja</t>
  </si>
  <si>
    <t>1.01.01.1.01.01.01.02.007.5.2.3.13.04</t>
  </si>
  <si>
    <t>Belanja modal Pengadaan kursi kerja</t>
  </si>
  <si>
    <t>1.01.01.1.01.01.01.02.022</t>
  </si>
  <si>
    <t>Pemeliharaan rutin/berkala gedung kantor</t>
  </si>
  <si>
    <t xml:space="preserve">Upah tenaga kerja </t>
  </si>
  <si>
    <t>Belanja Bahan/Material</t>
  </si>
  <si>
    <t>Belanja Jasa Service Alat Kantor</t>
  </si>
  <si>
    <t>1.01.01.1.01.01.01.15.058.5.2.3</t>
  </si>
  <si>
    <t>1.01.01.1.01.01.01.15.058.5.2.3.31</t>
  </si>
  <si>
    <t>Belanja Modal Lainnya</t>
  </si>
  <si>
    <t>1.01.01.1.01.01.01.15.058.5.2.3.31.03</t>
  </si>
  <si>
    <t>Belanja modal alat permainan</t>
  </si>
  <si>
    <t>1.01.01.1.01.01.01.15.086</t>
  </si>
  <si>
    <t>Pelaksanaan Kurikulum Muatan Lokal Budi Pekerti dan Budaya Jawa TK/RA</t>
  </si>
  <si>
    <t>Belanja Barang Yang Akan Diserahkan Kepada Masyarakat/Pihak Ketiga</t>
  </si>
  <si>
    <t>1.01.01.1.01.01.01.15.086.5.2.3</t>
  </si>
  <si>
    <t>1.01.01.1.01.01.01.15.086.5.2.3.31</t>
  </si>
  <si>
    <t>1.01.01.1.01.01.01.15.086.5.2.3.31.03</t>
  </si>
  <si>
    <t>1.01.01.1.01.01.01.15.087</t>
  </si>
  <si>
    <t>Pengadaan Buku Teks atau Buku Penunjang atau Buku Pengayaan yang Memuat Budi Pekerti atau Tata Krama</t>
  </si>
  <si>
    <t>1.01.01.1.01.01.01.15.087.5.2.3</t>
  </si>
  <si>
    <t>1.01.01.1.01.01.01.15.087.5.2.3.27</t>
  </si>
  <si>
    <t>Belanja Modal Pengadaan Buku/Kepustakaan</t>
  </si>
  <si>
    <t>1.01.01.1.01.01.01.15.087.5.2.3.27.12</t>
  </si>
  <si>
    <t>Belanja modal Pengadaan buku seni dan budaya</t>
  </si>
  <si>
    <t>1.01.01.1.01.01.01.15.100</t>
  </si>
  <si>
    <t>Penguatan Organisasi Mitra PAUD</t>
  </si>
  <si>
    <t>Belanja Dekorasi / Publikasi</t>
  </si>
  <si>
    <t>Belanja Dokumentasi</t>
  </si>
  <si>
    <t>Belanja makanan dan minuman kegiatan</t>
  </si>
  <si>
    <t>Belanja transportasi</t>
  </si>
  <si>
    <t>Belanja bahan obat-obatan</t>
  </si>
  <si>
    <t>Belanja bahan lainnya</t>
  </si>
  <si>
    <t>Belanja Jasa Pihak Ketiga</t>
  </si>
  <si>
    <t>1.01.01.1.01.01.01.15.104.5.2.3</t>
  </si>
  <si>
    <t>1.01.01.1.01.01.01.15.104.5.2.3.28</t>
  </si>
  <si>
    <t>Belanja Modal Pengadaan Barang bercorak Kesenian, Kebudayaan</t>
  </si>
  <si>
    <t>1.01.01.1.01.01.01.15.104.5.2.3.28.08</t>
  </si>
  <si>
    <t>Belanja modal pengadaan pakaian adat</t>
  </si>
  <si>
    <t>1.01.01.1.01.01.01.15.108</t>
  </si>
  <si>
    <t xml:space="preserve">Penyelenggaraan Gebyar PAUD </t>
  </si>
  <si>
    <t>Belanja Sewa Sarana Mobilitas</t>
  </si>
  <si>
    <t>Belanja sewa Sarana Mobilitas Darat</t>
  </si>
  <si>
    <t>Belanja Sewa Perlengkapan dan Peralatan</t>
  </si>
  <si>
    <t>Belanja Sewa Tenda</t>
  </si>
  <si>
    <t>Belanja Sewa Sound Sistem</t>
  </si>
  <si>
    <t>Belanja Pakaian khusus dan hari-hari tertentu</t>
  </si>
  <si>
    <t>Belanja pakaian olahraga</t>
  </si>
  <si>
    <t>Uang untuk diberikan kepada pihak ketiga/masyarakat</t>
  </si>
  <si>
    <t>Uang untuk diberikan kepada Masyarakat</t>
  </si>
  <si>
    <t>1.01.01.1.01.01.01.15.112.5.2.3</t>
  </si>
  <si>
    <t>1.01.01.1.01.01.01.15.112.5.2.3.26</t>
  </si>
  <si>
    <t>Belanja Modal Pengadaan Konstruksi/Pembelian*) Bangunan</t>
  </si>
  <si>
    <t>1.01.01.1.01.01.01.15.112.5.2.3.26.35</t>
  </si>
  <si>
    <t>Belanja Modal Pengadaan Konstruksi Halaman Sekolah</t>
  </si>
  <si>
    <t>1.01.01.1.01.01.01.15.112.5.2.3.31</t>
  </si>
  <si>
    <t>1.01.01.1.01.01.01.15.112.5.2.3.31.03</t>
  </si>
  <si>
    <t>1.01.01.1.01.01.01.15.113</t>
  </si>
  <si>
    <t>Seminar/Workshop PAUD tentang APE Tradisional Jawa Bernuansa Seni</t>
  </si>
  <si>
    <t>1.01.01.1.01.01.01.15.115.5.2.3</t>
  </si>
  <si>
    <t>1.01.01.1.01.01.01.15.115.5.2.3.11</t>
  </si>
  <si>
    <t>Belanja Modal Pengadaan Perlengkapan Kantor</t>
  </si>
  <si>
    <t>1.01.01.1.01.01.01.15.115.5.2.3.11.14</t>
  </si>
  <si>
    <t>Belanja modal pengadaan LCD</t>
  </si>
  <si>
    <t>1.01.01.1.01.01.01.15.115.5.2.3.12</t>
  </si>
  <si>
    <t>1.01.01.1.01.01.01.15.115.5.2.3.12.03</t>
  </si>
  <si>
    <t>Belanja modal pengadaan laptop/note book</t>
  </si>
  <si>
    <t>1.01.01.1.01.01.01.15.115.5.2.3.12.04</t>
  </si>
  <si>
    <t>Belanja modal Pengadaan printer</t>
  </si>
  <si>
    <t>1.01.01.1.01.01.01.15.115.5.2.3.17</t>
  </si>
  <si>
    <t>Belanja Modal Pengadaan Alat-alat Komunikasi</t>
  </si>
  <si>
    <t>1.01.01.1.01.01.01.15.115.5.2.3.17.11</t>
  </si>
  <si>
    <t>Belanja modal Internet</t>
  </si>
  <si>
    <t>1.01.01.1.01.01.01.16</t>
  </si>
  <si>
    <t>Program Wajib Belajar Pendidikan Dasar Sembilan Tahun</t>
  </si>
  <si>
    <t>1.01.01.1.01.01.01.16.011</t>
  </si>
  <si>
    <t>Pembangunan ruang ibadah</t>
  </si>
  <si>
    <t>1.01.01.1.01.01.01.16.011.5.2.3</t>
  </si>
  <si>
    <t>1.01.01.1.01.01.01.16.011.5.2.3.26</t>
  </si>
  <si>
    <t>1.01.01.1.01.01.01.16.011.5.2.3.26.18</t>
  </si>
  <si>
    <t>Belanja modal konstruksi tempat ibadah</t>
  </si>
  <si>
    <t>1.01.01.1.01.01.01.16.045</t>
  </si>
  <si>
    <t>Rehabilitasi sedang/berat ruang guru sekolah</t>
  </si>
  <si>
    <t>1.01.01.1.01.01.01.16.045.5.2.3</t>
  </si>
  <si>
    <t>1.01.01.1.01.01.01.16.045.5.2.3.26</t>
  </si>
  <si>
    <t>1.01.01.1.01.01.01.16.045.5.2.3.26.08</t>
  </si>
  <si>
    <t>Belanja Jasa Konsultasi Perencanaan</t>
  </si>
  <si>
    <t>Belanja Jasa Konsultasi Pengawasan</t>
  </si>
  <si>
    <t>Belanja modal Gedung Sekolah</t>
  </si>
  <si>
    <t>1.01.01.1.01.01.01.16.062</t>
  </si>
  <si>
    <t>Penambahan ruang kelas baru SMP/MTS/SMPLB</t>
  </si>
  <si>
    <t>1.01.01.1.01.01.01.16.062.5.2.3</t>
  </si>
  <si>
    <t>1.01.01.1.01.01.01.16.062.5.2.3.13</t>
  </si>
  <si>
    <t>1.01.01.1.01.01.01.16.062.5.2.3.13.11</t>
  </si>
  <si>
    <t>Belanja Modal Pengadaan Meja Kursi Siswa</t>
  </si>
  <si>
    <t>1.01.01.1.01.01.01.16.062.5.2.3.26</t>
  </si>
  <si>
    <t>1.01.01.1.01.01.01.16.062.5.2.3.26.08</t>
  </si>
  <si>
    <t>1.01.01.1.01.01.01.16.079</t>
  </si>
  <si>
    <t>Pelaksanaan Program MBS dan Lomba-lomba SD</t>
  </si>
  <si>
    <t>Honorarium tim penilai</t>
  </si>
  <si>
    <t>1.01.01.1.01.01.01.16.153</t>
  </si>
  <si>
    <t>DAK SD</t>
  </si>
  <si>
    <t>1.01.01.1.01.01.01.16.153.5.2.3</t>
  </si>
  <si>
    <t>1.01.01.1.01.01.01.16.153.5.2.3.26</t>
  </si>
  <si>
    <t>1.01.01.1.01.01.01.16.153.5.2.3.26.08</t>
  </si>
  <si>
    <t>1.01.01.1.01.01.01.16.163</t>
  </si>
  <si>
    <t>Pengadaan alat TIK Pembelajaran SD/SDLB</t>
  </si>
  <si>
    <t>1.01.01.1.01.01.01.16.163.5.2.3</t>
  </si>
  <si>
    <t>1.01.01.1.01.01.01.16.163.5.2.3.12</t>
  </si>
  <si>
    <t>1.01.01.1.01.01.01.16.163.5.2.3.12.02</t>
  </si>
  <si>
    <t>Belanja modal Pengadaan komputer/PC</t>
  </si>
  <si>
    <t>1.01.01.1.01.01.01.16.180</t>
  </si>
  <si>
    <t>Pembinaan UKS/LSS/LCC Dokter Kecil</t>
  </si>
  <si>
    <t>1.01.01.1.01.01.01.16.191</t>
  </si>
  <si>
    <t>DAK SMP</t>
  </si>
  <si>
    <t>1.01.01.1.01.01.01.16.191.5.2.3</t>
  </si>
  <si>
    <t>1.01.01.1.01.01.01.16.191.5.2.3.12</t>
  </si>
  <si>
    <t>1.01.01.1.01.01.01.16.191.5.2.3.12.03</t>
  </si>
  <si>
    <t>1.01.01.1.01.01.01.16.191.5.2.3.26</t>
  </si>
  <si>
    <t>1.01.01.1.01.01.01.16.191.5.2.3.26.08</t>
  </si>
  <si>
    <t>1.01.01.1.01.01.01.16.201</t>
  </si>
  <si>
    <t>Fasilitasi Kegiatan BOS SD</t>
  </si>
  <si>
    <t>1.01.01.1.01.01.01.16.219</t>
  </si>
  <si>
    <t>Rehab SD</t>
  </si>
  <si>
    <t>1.01.01.1.01.01.01.16.219.5.2.3</t>
  </si>
  <si>
    <t>1.01.01.1.01.01.01.16.219.5.2.3.26</t>
  </si>
  <si>
    <t>1.01.01.1.01.01.01.16.219.5.2.3.26.08</t>
  </si>
  <si>
    <t>1.01.01.1.01.01.01.16.234</t>
  </si>
  <si>
    <t>Pembangunan Ruang Penunjang Lain</t>
  </si>
  <si>
    <t>1.01.01.1.01.01.01.16.234.5.2.3</t>
  </si>
  <si>
    <t>1.01.01.1.01.01.01.16.234.5.2.3.26</t>
  </si>
  <si>
    <t>1.01.01.1.01.01.01.16.234.5.2.3.26.08</t>
  </si>
  <si>
    <t>1.01.01.1.01.01.01.16.240</t>
  </si>
  <si>
    <t>Implementasi Kurikulum 2013</t>
  </si>
  <si>
    <t>1.01.01.1.01.01.01.16.245</t>
  </si>
  <si>
    <t>Fasilitasi DAK SMP</t>
  </si>
  <si>
    <t>Belanja Jasa Konsultansi</t>
  </si>
  <si>
    <t>Belanja Jasa Konsultansi Pengawasan</t>
  </si>
  <si>
    <t>1.01.01.1.01.01.01.16.248</t>
  </si>
  <si>
    <t>Pembangunan WC dan Kamar Mandi SD</t>
  </si>
  <si>
    <t>1.01.01.1.01.01.01.16.248.5.2.3</t>
  </si>
  <si>
    <t>1.01.01.1.01.01.01.16.248.5.2.3.26</t>
  </si>
  <si>
    <t>1.01.01.1.01.01.01.16.248.5.2.3.26.08</t>
  </si>
  <si>
    <t>1.01.01.1.01.01.01.16.250</t>
  </si>
  <si>
    <t>Penyelenggaraan Lomba Mata Pelajaran Islam, dan Seni Islami SD</t>
  </si>
  <si>
    <t>1.01.01.1.01.01.01.16.251.5.2.1</t>
  </si>
  <si>
    <t>1.01.01.1.01.01.01.16.251.5.2.1.01</t>
  </si>
  <si>
    <t>1.01.01.1.01.01.01.16.251.5.2.1.01.01</t>
  </si>
  <si>
    <t>1.01.01.1.01.01.01.16.251.5.2.2</t>
  </si>
  <si>
    <t>1.01.01.1.01.01.01.16.251.5.2.2.01</t>
  </si>
  <si>
    <t>1.01.01.1.01.01.01.16.251.5.2.2.01.01</t>
  </si>
  <si>
    <t>1.01.01.1.01.01.01.16.251.5.2.2.01.04</t>
  </si>
  <si>
    <t>1.01.01.1.01.01.01.16.251.5.2.2.02</t>
  </si>
  <si>
    <t>1.01.01.1.01.01.01.16.251.5.2.2.02.06</t>
  </si>
  <si>
    <t>1.01.01.1.01.01.01.16.251.5.2.2.02.08</t>
  </si>
  <si>
    <t>1.01.01.1.01.01.01.16.251.5.2.2.06</t>
  </si>
  <si>
    <t>1.01.01.1.01.01.01.16.251.5.2.2.06.02</t>
  </si>
  <si>
    <t>1.01.01.1.01.01.01.16.251.5.2.2.06.03</t>
  </si>
  <si>
    <t>1.01.01.1.01.01.01.16.251.5.2.2.07</t>
  </si>
  <si>
    <t>1.01.01.1.01.01.01.16.251.5.2.2.07.02</t>
  </si>
  <si>
    <t>1.01.01.1.01.01.01.16.251.5.2.2.08</t>
  </si>
  <si>
    <t>1.01.01.1.01.01.01.16.251.5.2.2.08.01</t>
  </si>
  <si>
    <t>1.01.01.1.01.01.01.16.251.5.2.2.10</t>
  </si>
  <si>
    <t>1.01.01.1.01.01.01.16.251.5.2.2.10.07</t>
  </si>
  <si>
    <t>1.01.01.1.01.01.01.16.251.5.2.2.11</t>
  </si>
  <si>
    <t>1.01.01.1.01.01.01.16.251.5.2.2.11.02</t>
  </si>
  <si>
    <t>1.01.01.1.01.01.01.16.251.5.2.2.11.05</t>
  </si>
  <si>
    <t>1.01.01.1.01.01.01.16.251.5.2.2.14</t>
  </si>
  <si>
    <t>1.01.01.1.01.01.01.16.251.5.2.2.14.04</t>
  </si>
  <si>
    <t>1.01.01.1.01.01.01.16.251.5.2.2.15</t>
  </si>
  <si>
    <t>1.01.01.1.01.01.01.16.251.5.2.2.15.02</t>
  </si>
  <si>
    <t>1.01.01.1.01.01.01.16.251.5.2.2.17</t>
  </si>
  <si>
    <t>1.01.01.1.01.01.01.16.251.5.2.2.17.03</t>
  </si>
  <si>
    <t>1.01.01.1.01.01.01.16.252</t>
  </si>
  <si>
    <t>Internet SMP</t>
  </si>
  <si>
    <t>1.01.01.1.01.01.01.16.252.5.2.3</t>
  </si>
  <si>
    <t>1.01.01.1.01.01.01.16.252.5.2.3.12</t>
  </si>
  <si>
    <t>1.01.01.1.01.01.01.16.252.5.2.3.12.10</t>
  </si>
  <si>
    <t>Belanja modal pengadaan peralatan jaringan komputer</t>
  </si>
  <si>
    <t>1.01.01.1.01.01.01.16.253</t>
  </si>
  <si>
    <t>Penataan Lingkungan SD</t>
  </si>
  <si>
    <t>1.01.01.1.01.01.01.16.253.5.2.3</t>
  </si>
  <si>
    <t>1.01.01.1.01.01.01.16.253.5.2.3.24</t>
  </si>
  <si>
    <t>Belanja Modal Pengadaan Penerangan Jalan, Taman dan Hutan Kota</t>
  </si>
  <si>
    <t>1.01.01.1.01.01.01.16.253.5.2.3.24.13</t>
  </si>
  <si>
    <t>Belanja modal pembangunan taman</t>
  </si>
  <si>
    <t>1.01.01.1.01.01.01.16.254</t>
  </si>
  <si>
    <t xml:space="preserve">Penataan Lingkungan SMP </t>
  </si>
  <si>
    <t>1.01.01.1.01.01.01.16.254.5.2.3</t>
  </si>
  <si>
    <t>1.01.01.1.01.01.01.16.254.5.2.3.21</t>
  </si>
  <si>
    <t>Belanja Modal Pengadaan Konstruksi Jalan</t>
  </si>
  <si>
    <t>1.01.01.1.01.01.01.16.254.5.2.3.21.01</t>
  </si>
  <si>
    <t>Belanja modal Pengadaan konstruksi jalan</t>
  </si>
  <si>
    <t>1.01.01.1.01.01.01.16.254.5.2.3.23</t>
  </si>
  <si>
    <t>Belanja Modal Pengadaan Konstruksi Jaringan Air</t>
  </si>
  <si>
    <t>1.01.01.1.01.01.01.16.254.5.2.3.23.09</t>
  </si>
  <si>
    <t>Belanja modal Pengadaan konstruksi drainase</t>
  </si>
  <si>
    <t>1.01.01.1.01.01.01.16.254.5.2.3.26</t>
  </si>
  <si>
    <t>1.01.01.1.01.01.01.16.254.5.2.3.26.08</t>
  </si>
  <si>
    <t>1.01.01.1.01.01.01.16.254.5.2.3.26.09</t>
  </si>
  <si>
    <t>Belanja Modal Pagar Pengaman/Tralis</t>
  </si>
  <si>
    <t>1.01.01.1.01.01.01.16.256</t>
  </si>
  <si>
    <t>Pengadaan Komputer SMP</t>
  </si>
  <si>
    <t>1.01.01.1.01.01.01.16.256.5.2.3</t>
  </si>
  <si>
    <t>1.01.01.1.01.01.01.16.256.5.2.3.12</t>
  </si>
  <si>
    <t>1.01.01.1.01.01.01.16.256.5.2.3.12.02</t>
  </si>
  <si>
    <t>1.01.01.1.01.01.01.16.257</t>
  </si>
  <si>
    <t>Fasilitasi bantuan untuk siswa miskin SMP</t>
  </si>
  <si>
    <t>1.01.01.1.01.01.01.18.066.5.2.3</t>
  </si>
  <si>
    <t>1.01.01.1.01.01.01.18.066.5.2.3.12</t>
  </si>
  <si>
    <t>1.01.01.1.01.01.01.18.066.5.2.3.12.02</t>
  </si>
  <si>
    <t>1.01.01.1.01.01.01.18.066.5.2.3.12.04</t>
  </si>
  <si>
    <t>1.01.01.1.01.01.01.18.067</t>
  </si>
  <si>
    <t>Penyelenggaraan Pendidikan Paket C</t>
  </si>
  <si>
    <t>1.01.01.1.01.01.01.18.070.5.2.3</t>
  </si>
  <si>
    <t>1.01.01.1.01.01.01.18.070.5.2.3.26</t>
  </si>
  <si>
    <t>1.01.01.1.01.01.01.18.070.5.2.3.26.08</t>
  </si>
  <si>
    <t>1.01.01.1.01.01.01.18.071</t>
  </si>
  <si>
    <t>Pengadaan Buku Perpustakaan</t>
  </si>
  <si>
    <t>1.01.01.1.01.01.01.22.034.5.2.2</t>
  </si>
  <si>
    <t>1.01.01.1.01.01.01.22.034.5.2.2.01</t>
  </si>
  <si>
    <t>1.01.01.1.01.01.01.22.034.5.2.2.01.01</t>
  </si>
  <si>
    <t>1.01.01.1.01.01.01.22.034.5.2.2.03</t>
  </si>
  <si>
    <t>1.01.01.1.01.01.01.22.034.5.2.2.03.30</t>
  </si>
  <si>
    <t>1.01.01.1.01.01.01.22.034.5.2.2.06</t>
  </si>
  <si>
    <t>1.01.01.1.01.01.01.22.034.5.2.2.06.02</t>
  </si>
  <si>
    <t>1.01.01.1.01.01.01.22.034.5.2.2.11</t>
  </si>
  <si>
    <t>1.01.01.1.01.01.01.22.034.5.2.2.11.02</t>
  </si>
  <si>
    <t>1.01.01.1.01.01.01.22.034.5.2.2.11.05</t>
  </si>
  <si>
    <t>1.01.01.1.01.01.01.22.038</t>
  </si>
  <si>
    <t>Akreditasi di Sekolah/Madrasah</t>
  </si>
  <si>
    <t>1.01.01.1.01.01.01.22.038.5.2.1</t>
  </si>
  <si>
    <t>1.01.01.1.01.01.01.22.038.5.2.1.01</t>
  </si>
  <si>
    <t>1.01.01.1.01.01.01.22.038.5.2.1.01.01</t>
  </si>
  <si>
    <t>1.01.01.1.01.01.01.22.038.5.2.1.01.05</t>
  </si>
  <si>
    <t>1.01.01.1.01.01.01.22.038.5.2.1.02</t>
  </si>
  <si>
    <t>1.01.01.1.01.01.01.22.038.5.2.1.02.04</t>
  </si>
  <si>
    <t>1.01.01.1.01.01.01.22.038.5.2.2</t>
  </si>
  <si>
    <t>1.01.01.1.01.01.01.22.038.5.2.2.01</t>
  </si>
  <si>
    <t>1.01.01.1.01.01.01.22.038.5.2.2.01.01</t>
  </si>
  <si>
    <t>1.01.01.1.01.01.01.22.038.5.2.2.01.04</t>
  </si>
  <si>
    <t>1.01.01.1.01.01.01.22.038.5.2.2.06</t>
  </si>
  <si>
    <t>1.01.01.1.01.01.01.22.038.5.2.2.06.02</t>
  </si>
  <si>
    <t>1.01.01.1.01.01.01.22.038.5.2.2.11</t>
  </si>
  <si>
    <t>1.01.01.1.01.01.01.22.038.5.2.2.11.02</t>
  </si>
  <si>
    <t>1.01.01.1.01.01.01.22.038.5.2.2.15</t>
  </si>
  <si>
    <t>1.01.01.1.01.01.01.22.038.5.2.2.15.01</t>
  </si>
  <si>
    <t>1.01.01.1.01.01.01.22.038.5.2.2.15.02</t>
  </si>
  <si>
    <t>1.01.01.1.01.01.01.26</t>
  </si>
  <si>
    <t>Program peningkatan peran serta kepemudaan</t>
  </si>
  <si>
    <t>1.01.01.1.01.01.01.26.014</t>
  </si>
  <si>
    <t>Seleksi dan Pengiriman Pemuda Pelopor PPAN, SP3, JPI-BPAP dan Diklat Kepemudaan</t>
  </si>
  <si>
    <t>1.01.01.1.01.01.01.26.014.5.2.1</t>
  </si>
  <si>
    <t>1.01.01.1.01.01.01.26.014.5.2.1.01</t>
  </si>
  <si>
    <t>1.01.01.1.01.01.01.26.014.5.2.1.01.01</t>
  </si>
  <si>
    <t>1.01.01.1.01.01.01.26.014.5.2.2</t>
  </si>
  <si>
    <t>1.01.01.1.01.01.01.26.014.5.2.2.01</t>
  </si>
  <si>
    <t>1.01.01.1.01.01.01.26.014.5.2.2.01.01</t>
  </si>
  <si>
    <t>1.01.01.1.01.01.01.26.014.5.2.2.01.04</t>
  </si>
  <si>
    <t>1.01.01.1.01.01.01.26.014.5.2.2.06</t>
  </si>
  <si>
    <t>1.01.01.1.01.01.01.26.014.5.2.2.06.02</t>
  </si>
  <si>
    <t>1.01.01.1.01.01.01.26.014.5.2.2.06.03</t>
  </si>
  <si>
    <t>1.01.01.1.01.01.01.26.014.5.2.2.10</t>
  </si>
  <si>
    <t>1.01.01.1.01.01.01.26.014.5.2.2.10.05</t>
  </si>
  <si>
    <t>1.01.01.1.01.01.01.26.014.5.2.2.10.07</t>
  </si>
  <si>
    <t>1.01.01.1.01.01.01.26.014.5.2.2.11</t>
  </si>
  <si>
    <t>1.01.01.1.01.01.01.26.014.5.2.2.11.02</t>
  </si>
  <si>
    <t>1.01.01.1.01.01.01.26.014.5.2.2.11.05</t>
  </si>
  <si>
    <t>1.01.01.1.01.01.01.26.014.5.2.2.14</t>
  </si>
  <si>
    <t>1.01.01.1.01.01.01.26.014.5.2.2.14.04</t>
  </si>
  <si>
    <t>1.01.01.1.01.01.01.26.014.5.2.2.15</t>
  </si>
  <si>
    <t>1.01.01.1.01.01.01.26.014.5.2.2.15.01</t>
  </si>
  <si>
    <t>1.01.01.1.01.01.01.26.014.5.2.2.15.02</t>
  </si>
  <si>
    <t>1.01.01.1.01.01.01.26.014.5.2.2.17</t>
  </si>
  <si>
    <t>1.01.01.1.01.01.01.26.014.5.2.2.17.03</t>
  </si>
  <si>
    <t>1.01.01.1.01.01.01.26.014.5.2.2.23</t>
  </si>
  <si>
    <t>1.01.01.1.01.01.01.26.014.5.2.2.23.01</t>
  </si>
  <si>
    <t>Belanja penghargaan kepada masyarakat</t>
  </si>
  <si>
    <t>1.01.01.1.01.01.01.26.016</t>
  </si>
  <si>
    <t>Peningkatan kapasitas pemuda di bidang olah raga</t>
  </si>
  <si>
    <t>1.01.01.1.01.01.01.26.016.5.2.1</t>
  </si>
  <si>
    <t>1.01.01.1.01.01.01.26.016.5.2.1.01</t>
  </si>
  <si>
    <t>1.01.01.1.01.01.01.26.016.5.2.1.01.01</t>
  </si>
  <si>
    <t>1.01.01.1.01.01.01.26.016.5.2.2</t>
  </si>
  <si>
    <t>1.01.01.1.01.01.01.26.016.5.2.2.01</t>
  </si>
  <si>
    <t>1.01.01.1.01.01.01.26.016.5.2.2.01.01</t>
  </si>
  <si>
    <t>1.01.01.1.01.01.01.26.016.5.2.2.02</t>
  </si>
  <si>
    <t>1.01.01.1.01.01.01.26.016.5.2.2.02.04</t>
  </si>
  <si>
    <t>1.01.01.1.01.01.01.26.016.5.2.2.02.06</t>
  </si>
  <si>
    <t>1.01.01.1.01.01.01.26.016.5.2.2.06</t>
  </si>
  <si>
    <t>1.01.01.1.01.01.01.26.016.5.2.2.06.02</t>
  </si>
  <si>
    <t>1.01.01.1.01.01.01.26.016.5.2.2.06.03</t>
  </si>
  <si>
    <t>1.01.01.1.01.01.01.26.016.5.2.2.07</t>
  </si>
  <si>
    <t>1.01.01.1.01.01.01.26.016.5.2.2.07.02</t>
  </si>
  <si>
    <t>1.01.01.1.01.01.01.26.016.5.2.2.10</t>
  </si>
  <si>
    <t>1.01.01.1.01.01.01.26.016.5.2.2.10.07</t>
  </si>
  <si>
    <t>1.01.01.1.01.01.01.26.016.5.2.2.11</t>
  </si>
  <si>
    <t>1.01.01.1.01.01.01.26.016.5.2.2.11.02</t>
  </si>
  <si>
    <t>1.01.01.1.01.01.01.26.016.5.2.2.11.05</t>
  </si>
  <si>
    <t>1.01.01.1.01.01.01.26.016.5.2.2.14</t>
  </si>
  <si>
    <t>1.01.01.1.01.01.01.26.016.5.2.2.14.04</t>
  </si>
  <si>
    <t>1.01.01.1.01.01.01.26.016.5.2.2.15</t>
  </si>
  <si>
    <t>1.01.01.1.01.01.01.26.016.5.2.2.15.01</t>
  </si>
  <si>
    <t>1.01.01.1.01.01.01.26.016.5.2.2.27</t>
  </si>
  <si>
    <t>1.01.01.1.01.01.01.26.016.5.2.2.27.02</t>
  </si>
  <si>
    <t>1.01.01.1.01.01.01.30</t>
  </si>
  <si>
    <t>Program Pembinaan dan Pemasyarakatan Olahraga</t>
  </si>
  <si>
    <t>1.01.01.1.01.01.01.30.004</t>
  </si>
  <si>
    <t>Pembinaan cabang olahraga prestasi di tingkat daerah</t>
  </si>
  <si>
    <t>1.01.01.1.01.01.01.30.004.5.2.1</t>
  </si>
  <si>
    <t>1.01.01.1.01.01.01.30.004.5.2.1.01</t>
  </si>
  <si>
    <t>1.01.01.1.01.01.01.30.004.5.2.1.01.01</t>
  </si>
  <si>
    <t>1.01.01.1.01.01.01.30.004.5.2.2</t>
  </si>
  <si>
    <t>1.01.01.1.01.01.01.30.004.5.2.2.01</t>
  </si>
  <si>
    <t>1.01.01.1.01.01.01.30.004.5.2.2.01.01</t>
  </si>
  <si>
    <t>1.01.01.1.01.01.01.30.004.5.2.2.06</t>
  </si>
  <si>
    <t>1.01.01.1.01.01.01.30.004.5.2.2.06.02</t>
  </si>
  <si>
    <t>1.01.01.1.01.01.01.30.004.5.2.2.11</t>
  </si>
  <si>
    <t>1.01.01.1.01.01.01.30.004.5.2.2.11.05</t>
  </si>
  <si>
    <t>1.01.01.1.01.01.01.30.004.5.2.2.15</t>
  </si>
  <si>
    <t>1.01.01.1.01.01.01.30.004.5.2.2.15.02</t>
  </si>
  <si>
    <t>1.01.01.1.01.01.01.30.004.5.2.2.17</t>
  </si>
  <si>
    <t>1.01.01.1.01.01.01.30.004.5.2.2.17.03</t>
  </si>
  <si>
    <t>1.01.01.1.01.01.01.30.004.5.2.2.27</t>
  </si>
  <si>
    <t>1.01.01.1.01.01.01.30.004.5.2.2.27.02</t>
  </si>
  <si>
    <t>1.01.01.1.01.01.01.30.018</t>
  </si>
  <si>
    <t>Pengirima Kejuaraan Daerah HAORNAS dan HSP</t>
  </si>
  <si>
    <t>1.01.01.1.01.01.01.30.018.5.2.1</t>
  </si>
  <si>
    <t>1.01.01.1.01.01.01.30.018.5.2.1.01</t>
  </si>
  <si>
    <t>1.01.01.1.01.01.01.30.018.5.2.1.01.01</t>
  </si>
  <si>
    <t>1.01.01.1.01.01.01.30.018.5.2.2</t>
  </si>
  <si>
    <t>1.01.01.1.01.01.01.30.018.5.2.2.01</t>
  </si>
  <si>
    <t>1.01.01.1.01.01.01.30.018.5.2.2.01.01</t>
  </si>
  <si>
    <t>1.01.01.1.01.01.01.30.018.5.2.2.06</t>
  </si>
  <si>
    <t>1.01.01.1.01.01.01.30.018.5.2.2.06.02</t>
  </si>
  <si>
    <t>1.01.01.1.01.01.01.30.018.5.2.2.06.03</t>
  </si>
  <si>
    <t>1.01.01.1.01.01.01.30.018.5.2.2.07</t>
  </si>
  <si>
    <t>1.01.01.1.01.01.01.30.018.5.2.2.07.02</t>
  </si>
  <si>
    <t>1.01.01.1.01.01.01.30.018.5.2.2.08</t>
  </si>
  <si>
    <t>1.01.01.1.01.01.01.30.018.5.2.2.08.01</t>
  </si>
  <si>
    <t>1.01.01.1.01.01.01.30.018.5.2.2.11</t>
  </si>
  <si>
    <t>1.01.01.1.01.01.01.30.018.5.2.2.11.05</t>
  </si>
  <si>
    <t>1.01.01.1.01.01.01.30.018.5.2.2.14</t>
  </si>
  <si>
    <t>1.01.01.1.01.01.01.30.018.5.2.2.14.04</t>
  </si>
  <si>
    <t>1.01.01.1.01.01.01.30.018.5.2.2.15</t>
  </si>
  <si>
    <t>1.01.01.1.01.01.01.30.018.5.2.2.15.02</t>
  </si>
  <si>
    <t>1.01.01.1.01.01.01.30.018.5.2.2.17</t>
  </si>
  <si>
    <t>1.01.01.1.01.01.01.30.018.5.2.2.17.03</t>
  </si>
  <si>
    <t>1.01.01.1.01.01.01.30.019</t>
  </si>
  <si>
    <t>Porseni Pondok Pesantren</t>
  </si>
  <si>
    <t>1.01.01.1.01.01.01.30.019.5.2.1</t>
  </si>
  <si>
    <t>1.01.01.1.01.01.01.30.019.5.2.1.01</t>
  </si>
  <si>
    <t>1.01.01.1.01.01.01.30.019.5.2.1.01.01</t>
  </si>
  <si>
    <t>1.01.01.1.01.01.01.30.019.5.2.2</t>
  </si>
  <si>
    <t>1.01.01.1.01.01.01.30.019.5.2.2.01</t>
  </si>
  <si>
    <t>1.01.01.1.01.01.01.30.019.5.2.2.01.01</t>
  </si>
  <si>
    <t>1.01.01.1.01.01.01.30.019.5.2.2.01.04</t>
  </si>
  <si>
    <t>1.01.01.1.01.01.01.30.019.5.2.2.02</t>
  </si>
  <si>
    <t>1.01.01.1.01.01.01.30.019.5.2.2.02.04</t>
  </si>
  <si>
    <t>1.01.01.1.01.01.01.30.019.5.2.2.02.06</t>
  </si>
  <si>
    <t>1.01.01.1.01.01.01.30.019.5.2.2.06</t>
  </si>
  <si>
    <t>1.01.01.1.01.01.01.30.019.5.2.2.06.02</t>
  </si>
  <si>
    <t>1.01.01.1.01.01.01.30.019.5.2.2.06.03</t>
  </si>
  <si>
    <t>1.01.01.1.01.01.01.30.019.5.2.2.07</t>
  </si>
  <si>
    <t>1.01.01.1.01.01.01.30.019.5.2.2.07.02</t>
  </si>
  <si>
    <t>1.01.01.1.01.01.01.30.019.5.2.2.10</t>
  </si>
  <si>
    <t>1.01.01.1.01.01.01.30.019.5.2.2.10.07</t>
  </si>
  <si>
    <t>1.01.01.1.01.01.01.30.019.5.2.2.11</t>
  </si>
  <si>
    <t>1.01.01.1.01.01.01.30.019.5.2.2.11.02</t>
  </si>
  <si>
    <t>1.01.01.1.01.01.01.30.019.5.2.2.11.05</t>
  </si>
  <si>
    <t>1.01.01.1.01.01.01.30.019.5.2.2.14</t>
  </si>
  <si>
    <t>1.01.01.1.01.01.01.30.019.5.2.2.14.04</t>
  </si>
  <si>
    <t>1.01.01.1.01.01.01.30.019.5.2.2.15</t>
  </si>
  <si>
    <t>1.01.01.1.01.01.01.30.019.5.2.2.15.01</t>
  </si>
  <si>
    <t>1.01.01.1.01.01.01.30.019.5.2.2.19</t>
  </si>
  <si>
    <t>Belanja Penghargaan kepada pegawai/masyarakat/Desa</t>
  </si>
  <si>
    <t>1.01.01.1.01.01.01.30.019.5.2.2.19.02</t>
  </si>
  <si>
    <t>1.01.01.1.01.01.01.30.022</t>
  </si>
  <si>
    <t>Pengiriman Calon Pelatih Olahraga dan Pemuda</t>
  </si>
  <si>
    <t>1.01.01.1.01.01.01.30.022.5.2.1</t>
  </si>
  <si>
    <t>1.01.01.1.01.01.01.30.022.5.2.1.01</t>
  </si>
  <si>
    <t>1.01.01.1.01.01.01.30.022.5.2.1.01.01</t>
  </si>
  <si>
    <t>1.01.01.1.01.01.01.30.022.5.2.2</t>
  </si>
  <si>
    <t>1.01.01.1.01.01.01.30.022.5.2.2.01</t>
  </si>
  <si>
    <t>1.01.01.1.01.01.01.30.022.5.2.2.01.01</t>
  </si>
  <si>
    <t>1.01.01.1.01.01.01.30.022.5.2.2.06</t>
  </si>
  <si>
    <t>1.01.01.1.01.01.01.30.022.5.2.2.06.02</t>
  </si>
  <si>
    <t>1.01.01.1.01.01.01.30.022.5.2.2.15</t>
  </si>
  <si>
    <t>1.01.01.1.01.01.01.30.022.5.2.2.15.02</t>
  </si>
  <si>
    <t>1.01.01.1.01.01.01.30.022.5.2.2.17</t>
  </si>
  <si>
    <t>1.01.01.1.01.01.01.30.022.5.2.2.17.03</t>
  </si>
  <si>
    <t>1.01.01.1.01.01.01.31</t>
  </si>
  <si>
    <t>Program Peningkatan Sarana dan Prasarana Olahraga</t>
  </si>
  <si>
    <t>1.01.01.1.01.01.01.31.023</t>
  </si>
  <si>
    <t>Fasilitasi Pembangunan Kawasan Olahraga Terpadu</t>
  </si>
  <si>
    <t>1.01.01.1.01.01.01.31.023.5.2.1</t>
  </si>
  <si>
    <t>1.01.01.1.01.01.01.31.023.5.2.1.01</t>
  </si>
  <si>
    <t>1.01.01.1.01.01.01.31.023.5.2.1.01.01</t>
  </si>
  <si>
    <t>1.01.01.1.01.01.01.31.023.5.2.1.01.02</t>
  </si>
  <si>
    <t>1.01.01.1.01.01.01.31.023.5.2.1.01.03</t>
  </si>
  <si>
    <t>1.01.01.1.01.01.01.31.023.5.2.2</t>
  </si>
  <si>
    <t>1.01.01.1.01.01.01.31.023.5.2.2.01</t>
  </si>
  <si>
    <t>1.01.01.1.01.01.01.31.023.5.2.2.01.01</t>
  </si>
  <si>
    <t>1.01.01.1.01.01.01.31.023.5.2.2.01.04</t>
  </si>
  <si>
    <t>1.01.01.1.01.01.01.31.023.5.2.2.06</t>
  </si>
  <si>
    <t>1.01.01.1.01.01.01.31.023.5.2.2.06.01</t>
  </si>
  <si>
    <t>1.01.01.1.01.01.01.31.023.5.2.2.06.02</t>
  </si>
  <si>
    <t>1.01.01.1.01.01.01.31.023.5.2.2.06.03</t>
  </si>
  <si>
    <t>1.01.01.1.01.01.01.31.023.5.2.2.11</t>
  </si>
  <si>
    <t>1.01.01.1.01.01.01.31.023.5.2.2.11.02</t>
  </si>
  <si>
    <t>1.01.01.1.01.01.01.31.023.5.2.2.15</t>
  </si>
  <si>
    <t>1.01.01.1.01.01.01.31.023.5.2.2.15.02</t>
  </si>
  <si>
    <t>1.01.01.1.01.01.01.31.023.5.2.2.21</t>
  </si>
  <si>
    <t>1.01.01.1.01.01.01.31.023.5.2.2.21.02</t>
  </si>
  <si>
    <t>Belanja Jasa Konsultansi Perencanaan</t>
  </si>
  <si>
    <t>1.01.01.1.01.01.01.31.023.5.2.2.21.03</t>
  </si>
  <si>
    <t>1.01.01.1.01.01.01.31.025</t>
  </si>
  <si>
    <t>Pengadaan Sarana dan Prasarana Gedung Olah Raga (GOR)</t>
  </si>
  <si>
    <t>1.01.01.1.01.01.01.31.025.5.2.3</t>
  </si>
  <si>
    <t>1.01.01.1.01.01.01.31.025.5.2.3.10</t>
  </si>
  <si>
    <t>Belanja Modal Pengadaan Peralatan Kantor</t>
  </si>
  <si>
    <t>1.01.01.1.01.01.01.31.025.5.2.3.10.12</t>
  </si>
  <si>
    <t>Belanja modal pengadaan Genset</t>
  </si>
  <si>
    <t>1.01.01.1.01.01.01.32</t>
  </si>
  <si>
    <t>Program Pemeliharaan Rutin/Berkala Sarana dan Prasarana Olah Raga</t>
  </si>
  <si>
    <t>1.01.01.1.01.01.01.32.001</t>
  </si>
  <si>
    <t>Pemeliharaan Rutin/Berkala Sarana dan Prasarana Olah Raga</t>
  </si>
  <si>
    <t>1.01.01.1.01.01.01.32.001.5.2.1</t>
  </si>
  <si>
    <t>1.01.01.1.01.01.01.32.001.5.2.1.01</t>
  </si>
  <si>
    <t>1.01.01.1.01.01.01.32.001.5.2.1.01.01</t>
  </si>
  <si>
    <t>1.01.01.1.01.01.01.32.001.5.2.1.02</t>
  </si>
  <si>
    <t>1.01.01.1.01.01.01.32.001.5.2.1.02.03</t>
  </si>
  <si>
    <t>1.01.01.1.01.01.01.32.001.5.2.2</t>
  </si>
  <si>
    <t>1.01.01.1.01.01.01.32.001.5.2.2.01</t>
  </si>
  <si>
    <t>1.01.01.1.01.01.01.32.001.5.2.2.01.01</t>
  </si>
  <si>
    <t>1.01.01.1.01.01.01.32.001.5.2.2.01.03</t>
  </si>
  <si>
    <t>1.01.01.1.01.01.01.32.001.5.2.2.01.05</t>
  </si>
  <si>
    <t>1.01.01.1.01.01.01.32.001.5.2.2.01.06</t>
  </si>
  <si>
    <t>Belanja Bahan Bakar Minyak/Gas</t>
  </si>
  <si>
    <t>1.01.01.1.01.01.01.32.001.5.2.2.02</t>
  </si>
  <si>
    <t>1.01.01.1.01.01.01.32.001.5.2.2.02.06</t>
  </si>
  <si>
    <t>1.01.01.1.01.01.01.32.001.5.2.2.03</t>
  </si>
  <si>
    <t>1.01.01.1.01.01.01.32.001.5.2.2.03.19</t>
  </si>
  <si>
    <t>1.01.01.1.01.01.01.32.001.5.2.2.04</t>
  </si>
  <si>
    <t>1.01.01.1.01.01.01.32.001.5.2.2.04.06</t>
  </si>
  <si>
    <t>1.01.01.1.01.01.01.32.001.5.2.2.06</t>
  </si>
  <si>
    <t>1.01.01.1.01.01.01.32.001.5.2.2.06.02</t>
  </si>
  <si>
    <t>1.01.01.1.01.01.01.32.001.5.2.2.11</t>
  </si>
  <si>
    <t>1.01.01.1.01.01.01.32.001.5.2.2.11.05</t>
  </si>
  <si>
    <t>1.01.01.1.01.01.01.32.001.5.2.2.13</t>
  </si>
  <si>
    <t>Belanja Pakaian Kerja</t>
  </si>
  <si>
    <t>1.01.01.1.01.01.01.32.001.5.2.2.13.01</t>
  </si>
  <si>
    <t>Belanja pakaian kerja lapangan</t>
  </si>
  <si>
    <t>1.01.01.1.01.01.01.32.001.5.2.2.15</t>
  </si>
  <si>
    <t>1.01.01.1.01.01.01.32.001.5.2.2.15.02</t>
  </si>
  <si>
    <t>1.01.01.1.01.01.01.32.001.5.2.2.20</t>
  </si>
  <si>
    <t>Belanja Pemeliharaan</t>
  </si>
  <si>
    <t>1.01.01.1.01.01.01.32.001.5.2.2.20.06</t>
  </si>
  <si>
    <t>Belanja pemeliharaan gedung</t>
  </si>
  <si>
    <t>1.01.01.1.01.01.01.32.001.5.2.3</t>
  </si>
  <si>
    <t>1.01.01.1.01.01.01.32.001.5.2.3.09</t>
  </si>
  <si>
    <t>Belanja Modal Pengadaan Alat-alat Pengolahan Pertanian dan Peternakan</t>
  </si>
  <si>
    <t>1.01.01.1.01.01.01.32.001.5.2.3.09.05</t>
  </si>
  <si>
    <t>Belanja modal Alat Pemotong Rumput</t>
  </si>
  <si>
    <t>1.01.01.1.01.01.01.32.001.5.2.3.17</t>
  </si>
  <si>
    <t>1.01.01.1.01.01.01.32.001.5.2.3.17.04</t>
  </si>
  <si>
    <t>Belanja modal Pengadaan radio HF/FM (Handy Talkie)</t>
  </si>
  <si>
    <t>1.01.01.1.01.01.01.32.001.5.2.3.31</t>
  </si>
  <si>
    <t>1.01.01.1.01.01.01.32.001.5.2.3.31.01</t>
  </si>
  <si>
    <t>Belanja modal alat olah raga</t>
  </si>
  <si>
    <t>1.02.04.1.01.01.01.16</t>
  </si>
  <si>
    <t>Program Penataan penguasaan, pemilikan, penggunaan dan pemanfaatan tanah</t>
  </si>
  <si>
    <t>1.02.04.1.01.01.01.16.020</t>
  </si>
  <si>
    <t>Pengadaan Tanah Untuk Fasilitas Umum</t>
  </si>
  <si>
    <t>1.02.04.1.01.01.01.16.020.5.2.3</t>
  </si>
  <si>
    <t>1.02.04.1.01.01.01.16.020.5.2.3.01</t>
  </si>
  <si>
    <t>Belanja Modal Pengadaan Tanah</t>
  </si>
  <si>
    <t>1.02.04.1.01.01.01.16.020.5.2.3.01.06</t>
  </si>
  <si>
    <t>3.01.02.1.01.01.01.21</t>
  </si>
  <si>
    <t>Program  perencanaan pembangunan daerah</t>
  </si>
  <si>
    <t>3.01.02.1.01.01.01.21.205</t>
  </si>
  <si>
    <t>Penyusunan Dokumen Perencanaan dan Pelaporan Perangkat Daerah</t>
  </si>
  <si>
    <t>3.01.02.1.01.01.01.21.205.5.2.2</t>
  </si>
  <si>
    <t>3.01.02.1.01.01.01.21.205.5.2.2.01</t>
  </si>
  <si>
    <t>3.01.02.1.01.01.01.21.205.5.2.2.01.01</t>
  </si>
  <si>
    <t>3.01.02.1.01.01.01.21.205.5.2.2.06</t>
  </si>
  <si>
    <t>3.01.02.1.01.01.01.21.205.5.2.2.06.02</t>
  </si>
  <si>
    <t>4.01.01.1.01.01.01.17</t>
  </si>
  <si>
    <t>Program Penataan Peraturan Perundang-undangan</t>
  </si>
  <si>
    <t>4.01.01.1.01.01.01.17.069</t>
  </si>
  <si>
    <t>Penyusunan Perbup Pendidikan</t>
  </si>
  <si>
    <t>4.01.01.1.01.01.01.17.069.5.2.1</t>
  </si>
  <si>
    <t>4.01.01.1.01.01.01.17.069.5.2.1.01</t>
  </si>
  <si>
    <t>4.01.01.1.01.01.01.17.069.5.2.1.01.01</t>
  </si>
  <si>
    <t>4.01.01.1.01.01.01.17.069.5.2.2</t>
  </si>
  <si>
    <t>4.01.01.1.01.01.01.17.069.5.2.2.01</t>
  </si>
  <si>
    <t>4.01.01.1.01.01.01.17.069.5.2.2.01.01</t>
  </si>
  <si>
    <t>4.01.01.1.01.01.01.17.069.5.2.2.06</t>
  </si>
  <si>
    <t>4.01.01.1.01.01.01.17.069.5.2.2.06.02</t>
  </si>
  <si>
    <t>4.01.01.1.01.01.01.17.069.5.2.2.11</t>
  </si>
  <si>
    <t>4.01.01.1.01.01.01.17.069.5.2.2.11.02</t>
  </si>
  <si>
    <t>JUMLAH BELANJA</t>
  </si>
  <si>
    <t>SALDO KAS</t>
  </si>
  <si>
    <t>Saldo Bendahara BOS</t>
  </si>
  <si>
    <t>Pengadaan Meja Kerja  5 buah @ 1.250.000</t>
  </si>
  <si>
    <t xml:space="preserve">Pengadaan Kursi Kerja </t>
  </si>
  <si>
    <t>Pembayaran Tahap II rehabilitasi Jamban Kegiatan DAK SD Tahun Anggaran 2018</t>
  </si>
  <si>
    <t>900/313/SMP-LS/IX/2018</t>
  </si>
  <si>
    <t>5.2.3.26.08.03.26</t>
  </si>
  <si>
    <t>BM Gedung Sekolah</t>
  </si>
  <si>
    <t>Pembayaran Tahap II Pembangunan Jamban Kegiatan DAK SD Tahun Anggaran 2018</t>
  </si>
  <si>
    <t>900/311/SMP-LS/IX/2018</t>
  </si>
  <si>
    <t>Pembayaran Dana Alokasi Khusus (DAK) SKB Tahap II (45%)</t>
  </si>
  <si>
    <t>900/305/2018</t>
  </si>
  <si>
    <t>Pembayaran Tahap II Rehabilitasi Ruang Kelas Rusak (DAK SD) Tahun Anggaran 2018</t>
  </si>
  <si>
    <t>Pembayaran Tahap II Pembangunan Ruang Kelas Baru (DAK SD) Tahun Anggaran 2018</t>
  </si>
  <si>
    <t>900/309/SMP-LS/IX/2019</t>
  </si>
  <si>
    <t>900/315/SMP-LS/IX/2018</t>
  </si>
  <si>
    <t>Pembayaran Belanja Pelaksanaan Kurikulum Muatan Lokal Budi Pekerti dan Budaya Jawa TK/RA</t>
  </si>
  <si>
    <t>Pengadaan Alat Permainan Edukatif (APE)</t>
  </si>
  <si>
    <t>900/301/2018</t>
  </si>
  <si>
    <t>5.2.2.23.01.02.23</t>
  </si>
  <si>
    <t>Belanja barang yg akan diserahkan kpd masy</t>
  </si>
  <si>
    <t>5.2.3.31.03.03.31</t>
  </si>
  <si>
    <t>BM Alat Permainan</t>
  </si>
  <si>
    <t>Belanja Modal Pengadaan Genset</t>
  </si>
  <si>
    <t>900/335/2018</t>
  </si>
  <si>
    <t>Menara Segi Tiga 100 set @85.000 = 8.500.000</t>
  </si>
  <si>
    <t>Menara Segi Empat 100 set @85.000 = 8.500.000</t>
  </si>
  <si>
    <t>Menara Segi Lima 100 set @ 85.000 = 8.500.000</t>
  </si>
  <si>
    <t>Menara Egi Enam 100 set @85.000 = 8.500.000</t>
  </si>
  <si>
    <t>Menara Silinder 100 set @94.000 = 9.400.000</t>
  </si>
  <si>
    <t>Jumlah 43.400.000 ppn 10% 4.340.000 = 47.740.000</t>
  </si>
  <si>
    <t>Genset 80-100 KVA,380 Volt,50 Hz Silent Type lengkap berikut aksesories 2 unit @ 162.500.000 = 325.000.000</t>
  </si>
  <si>
    <t>Kabel Power NYY 4 X 25 mm 80 m @ 217.000 = 17.360.000</t>
  </si>
  <si>
    <t>Kabel Kontrol NYY 4 X 2,5 mm2  2 LS @3.000.000 =6.000.000</t>
  </si>
  <si>
    <t>Pagar Pengaman dan Pondasi Genset 2 LS @ 12.000.000 = 24.000.000</t>
  </si>
  <si>
    <t>Pengadaan ATS 2 unit @ 22.500.000 = 45.000.000</t>
  </si>
  <si>
    <t>Grounding Sistem 2 LS @3.250.000 = 6.500.000</t>
  </si>
  <si>
    <t>Jumlah 423.860.000 pajak 42.386.000 = 466.246.000</t>
  </si>
  <si>
    <t>900/312/SMP-LS/IX/2018</t>
  </si>
  <si>
    <t>900/310/SMP-LS/IX/2018</t>
  </si>
  <si>
    <t>900/304/2018</t>
  </si>
  <si>
    <t>900/314/SMP-LS/IX/2018</t>
  </si>
  <si>
    <t>900/308/SMP-LS/IX/2019</t>
  </si>
  <si>
    <t>900/300/2018</t>
  </si>
  <si>
    <t>900/334/2018</t>
  </si>
  <si>
    <t>Belanja Modal Gedung Sekolah = 145.885.000</t>
  </si>
  <si>
    <t>Retensi 7.294.250,PPn 13.262.273 PPH 2.652.455</t>
  </si>
  <si>
    <t>Jumlah 138.590.750</t>
  </si>
  <si>
    <t>Pembayaran Pembangunan Kamar Mandi/WC SDN Margolelo, Kandangan</t>
  </si>
  <si>
    <t>SDN 1 Klepu, Pringsurat</t>
  </si>
  <si>
    <t>Belanja Barang yang akan diserahkan kepada masyarakat</t>
  </si>
  <si>
    <t>BM Pengadaan Meja Kursi Siswa SMP</t>
  </si>
  <si>
    <t>Meja siswa tunggal 80 @245.000 = 19.600.000</t>
  </si>
  <si>
    <t>Kursi siswa tunggal 80 @ 230.000 = 18.400.000</t>
  </si>
  <si>
    <t>900/432/2018</t>
  </si>
  <si>
    <t>BM Pagar pengaman/tralis SMP N 1 Kledung</t>
  </si>
  <si>
    <t>900/444/2018</t>
  </si>
  <si>
    <t>BM gedung sekolah</t>
  </si>
  <si>
    <t>aula SMP N 1 Temanggung</t>
  </si>
  <si>
    <t>900/428/2018</t>
  </si>
  <si>
    <t>BM pengadaan konstruksi jalan</t>
  </si>
  <si>
    <t>Pembangunan jalan SMPN 2 Temanggung</t>
  </si>
  <si>
    <t>900/410/2018</t>
  </si>
  <si>
    <t>Pembayaran tahap III (rehabilitasi jamban) kegiatan DAK SD tahun anggaran 2018</t>
  </si>
  <si>
    <t>900/400/SPM-LS/X/2018</t>
  </si>
  <si>
    <t>Pembayaran tahap III (pembangunan rkb) kegiatan DAK SD tahun anggaran 2018</t>
  </si>
  <si>
    <t>900/404/SMP-LS/X/2018</t>
  </si>
  <si>
    <t>Pembayaran tahap III (rehabilitasi ruang kelas rusak) kegiatan DAK SD tahun anggaran 2018</t>
  </si>
  <si>
    <t>900/298/SPM-LS/X/2018</t>
  </si>
  <si>
    <t>Pembayaran tahap III (pembangunan jamban) kegiatan DAK SD tahun anggaran 2018</t>
  </si>
  <si>
    <t>900/402/SPM-LS/X/2018</t>
  </si>
  <si>
    <t>Pembayaran pekerjaan rehab ruang guru SMPN 1 Wonoboyo</t>
  </si>
  <si>
    <t>900/416/2018</t>
  </si>
  <si>
    <t>BM Pengadaan Buku Perpustakaan</t>
  </si>
  <si>
    <t>900/406/2018</t>
  </si>
  <si>
    <t>Pembayaran BM buku perpustakaan kegiatan DAK SKB</t>
  </si>
  <si>
    <t>1.01.01.1.01.01.01.00.18.070.5.2.3.27.34.03.27</t>
  </si>
  <si>
    <t>1.01.01.1.01.01.01.00.16.045.5.2.3.26.08.03.26</t>
  </si>
  <si>
    <t>1.01.01.1.01.01.01.00.16.254.5.2.3.26.09.03.26</t>
  </si>
  <si>
    <t>1.01.01.1.01.01.01.00.16.062.5.2.3.13.11.03.13</t>
  </si>
  <si>
    <t>1.01.01.1.01.01.01.00.16.153.5.2.3.26.08.03.26</t>
  </si>
  <si>
    <t>1.01.01.1.01.01.01.00.16.254.5.2.3.21.01.03.21</t>
  </si>
  <si>
    <t>1.01.01.1.01.01.01.00.16.234.5.2.3.26.08.03.26</t>
  </si>
  <si>
    <t>: 01-10-2018 s.d. 31-10-2018304</t>
  </si>
  <si>
    <t>SP2D</t>
  </si>
  <si>
    <t>Pengembalian Kas Daerah</t>
  </si>
  <si>
    <t>1.01.01.01..5</t>
  </si>
  <si>
    <t>BELANJA DAERAH</t>
  </si>
  <si>
    <t>1.01.01.01.5.1</t>
  </si>
  <si>
    <t>BELANJA TIDAK LANGSUNG</t>
  </si>
  <si>
    <t>1.01.01.01.5.1.1</t>
  </si>
  <si>
    <t>1.01.01.01.5.1.1.01</t>
  </si>
  <si>
    <t>Gaji dan Tunjangan</t>
  </si>
  <si>
    <t>1.01.01.01.5.1.1.01.01</t>
  </si>
  <si>
    <t>Gaji Pokok PNS/Uang Representasi</t>
  </si>
  <si>
    <t>1.01.01.01.5.1.1.01.02</t>
  </si>
  <si>
    <t>Tunjangan Keluarga</t>
  </si>
  <si>
    <t>1.01.01.01.5.1.1.01.03</t>
  </si>
  <si>
    <t xml:space="preserve">Tunjangan Jabatan </t>
  </si>
  <si>
    <t>1.01.01.01.5.1.1.01.04</t>
  </si>
  <si>
    <t>Tunjangan Fungsional</t>
  </si>
  <si>
    <t>1.01.01.01.5.1.1.01.05</t>
  </si>
  <si>
    <t>Tunjangan Fungsional Umum</t>
  </si>
  <si>
    <t>1.01.01.01.5.1.1.01.06</t>
  </si>
  <si>
    <t>Tunjangan Beras</t>
  </si>
  <si>
    <t>1.01.01.01.5.1.1.01.07</t>
  </si>
  <si>
    <t>Tunjangan PPh/Tunjangan Khusus</t>
  </si>
  <si>
    <t>1.01.01.01.5.1.1.01.08</t>
  </si>
  <si>
    <t>Pembulatan Gaji</t>
  </si>
  <si>
    <t>1.01.01.01.5.1.1.01.09</t>
  </si>
  <si>
    <t>Iuran Asuransi Kesehatan</t>
  </si>
  <si>
    <t>1.01.01.01.5.1.1.02</t>
  </si>
  <si>
    <t>Tambahan Penghasilan PNS</t>
  </si>
  <si>
    <t>1.01.01.01.5.1.1.02.01</t>
  </si>
  <si>
    <t>Tambahan Penghasilan berdasarkan beban kerja</t>
  </si>
  <si>
    <t>1.01.01.01.5.1.1.02.07</t>
  </si>
  <si>
    <t>Tambahan Penghasilan Guru PNSD</t>
  </si>
  <si>
    <t>1.01.01.01.5.1.1.02.08</t>
  </si>
  <si>
    <t>Tunjangan Profesi Guru PNSD</t>
  </si>
  <si>
    <t>1.01.01.01.5.2</t>
  </si>
  <si>
    <t>BELANJA LANGSUNG</t>
  </si>
  <si>
    <t>1.01.01.1.01.01.01.01</t>
  </si>
  <si>
    <t>Program Pelayanan Administrasi Perkantoran</t>
  </si>
  <si>
    <t>1.01.01.1.01.01.01.01.002</t>
  </si>
  <si>
    <t>Penyediaan jasa komunikasi, sumber daya air dan listrik</t>
  </si>
  <si>
    <t>1.01.01.1.01.01.01.01.002.5.2.2</t>
  </si>
  <si>
    <t>1.01.01.1.01.01.01.01.002.5.2.2.01</t>
  </si>
  <si>
    <t>1.01.01.1.01.01.01.01.002.5.2.2.01.03</t>
  </si>
  <si>
    <t>1.01.01.1.01.01.01.01.002.5.2.2.03</t>
  </si>
  <si>
    <t>1.01.01.1.01.01.01.01.002.5.2.2.03.01</t>
  </si>
  <si>
    <t>Belanja telepon</t>
  </si>
  <si>
    <t>1.01.01.1.01.01.01.01.002.5.2.2.03.02</t>
  </si>
  <si>
    <t>Belanja air</t>
  </si>
  <si>
    <t>1.01.01.1.01.01.01.01.002.5.2.2.03.03</t>
  </si>
  <si>
    <t>Belanja listrik</t>
  </si>
  <si>
    <t>1.01.01.1.01.01.01.01.006</t>
  </si>
  <si>
    <t>Penyediaan jasa pemeliharaan dan perizinan kendaraan dinas/operasional</t>
  </si>
  <si>
    <t>1.01.01.1.01.01.01.01.006.5.2.2</t>
  </si>
  <si>
    <t>1.01.01.1.01.01.01.01.006.5.2.2.05</t>
  </si>
  <si>
    <t>Belanja Perawatan Kendaraan Bermotor</t>
  </si>
  <si>
    <t>1.01.01.1.01.01.01.01.006.5.2.2.05.01</t>
  </si>
  <si>
    <t>Belanja Jasa Service</t>
  </si>
  <si>
    <t>1.01.01.1.01.01.01.01.006.5.2.2.05.02</t>
  </si>
  <si>
    <t>Belanja Penggantian Suku Cadang</t>
  </si>
  <si>
    <t>1.01.01.1.01.01.01.01.006.5.2.2.05.03</t>
  </si>
  <si>
    <t>Belanja Bahan Bakar Minyak/Gas dan pelumas</t>
  </si>
  <si>
    <t>1.01.01.1.01.01.01.01.006.5.2.2.05.05</t>
  </si>
  <si>
    <t>Belanja Surat Tanda Nomor Kendaraan</t>
  </si>
  <si>
    <t>1.01.01.1.01.01.01.01.008</t>
  </si>
  <si>
    <t>Penyediaan jasa kebersihan kantor</t>
  </si>
  <si>
    <t>1.01.01.1.01.01.01.01.008.5.2.1</t>
  </si>
  <si>
    <t>1.01.01.1.01.01.01.01.008.5.2.1.02</t>
  </si>
  <si>
    <t>1.01.01.1.01.01.01.01.008.5.2.1.02.02</t>
  </si>
  <si>
    <t>Honorarium pegawai honorer/tidak tetap</t>
  </si>
  <si>
    <t>1.01.01.1.01.01.01.01.008.5.2.2</t>
  </si>
  <si>
    <t>1.01.01.1.01.01.01.01.008.5.2.2.01</t>
  </si>
  <si>
    <t>1.01.01.1.01.01.01.01.008.5.2.2.01.05</t>
  </si>
  <si>
    <t>1.01.01.1.01.01.01.01.008.5.2.2.03</t>
  </si>
  <si>
    <t>1.01.01.1.01.01.01.01.008.5.2.2.03.27</t>
  </si>
  <si>
    <t>Belanja Jasa Retribusi Kebersihan</t>
  </si>
  <si>
    <t>1.01.01.1.01.01.01.01.008.5.2.2.04</t>
  </si>
  <si>
    <t>1.01.01.1.01.01.01.01.008.5.2.2.04.06</t>
  </si>
  <si>
    <t>1.01.01.1.01.01.01.01.010</t>
  </si>
  <si>
    <t>Penyediaan alat tulis kantor</t>
  </si>
  <si>
    <t>1.01.01.1.01.01.01.01.010.5.2.2</t>
  </si>
  <si>
    <t>1.01.01.1.01.01.01.01.010.5.2.2.01</t>
  </si>
  <si>
    <t>1.01.01.1.01.01.01.01.010.5.2.2.01.01</t>
  </si>
  <si>
    <t>1.01.01.1.01.01.01.01.010.5.2.2.01.04</t>
  </si>
  <si>
    <t>1.01.01.1.01.01.01.01.011</t>
  </si>
  <si>
    <t>Penyediaan barang cetakan dan penggandaan</t>
  </si>
  <si>
    <t>1.01.01.1.01.01.01.01.011.5.2.2</t>
  </si>
  <si>
    <t>1.01.01.1.01.01.01.01.011.5.2.2.06</t>
  </si>
  <si>
    <t>1.01.01.1.01.01.01.01.011.5.2.2.06.01</t>
  </si>
  <si>
    <t>1.01.01.1.01.01.01.01.011.5.2.2.06.02</t>
  </si>
  <si>
    <t>1.01.01.1.01.01.01.01.015</t>
  </si>
  <si>
    <t>Penyediaan bahan bacaan dan peraturan perundang-undangan</t>
  </si>
  <si>
    <t>1.01.01.1.01.01.01.01.015.5.2.2</t>
  </si>
  <si>
    <t>1.01.01.1.01.01.01.01.015.5.2.2.03</t>
  </si>
  <si>
    <t>1.01.01.1.01.01.01.01.015.5.2.2.03.05</t>
  </si>
  <si>
    <t>Belanja surat kabar/majalah</t>
  </si>
  <si>
    <t>1.01.01.1.01.01.01.01.017</t>
  </si>
  <si>
    <t>Penyediaan makanan dan minuman</t>
  </si>
  <si>
    <t>1.01.01.1.01.01.01.01.017.5.2.2</t>
  </si>
  <si>
    <t>1.01.01.1.01.01.01.01.017.5.2.2.11</t>
  </si>
  <si>
    <t>1.01.01.1.01.01.01.01.017.5.2.2.11.01</t>
  </si>
  <si>
    <t>Belanja makanan dan minuman harian pegawai</t>
  </si>
  <si>
    <t>1.01.01.1.01.01.01.01.017.5.2.2.11.02</t>
  </si>
  <si>
    <t>1.01.01.1.01.01.01.01.017.5.2.2.11.03</t>
  </si>
  <si>
    <t>Belanja makanan dan minuman tamu</t>
  </si>
  <si>
    <t>1.01.01.1.01.01.01.01.018</t>
  </si>
  <si>
    <t>Rapat-rapat kordinasi dan konsultasi ke luar daerah</t>
  </si>
  <si>
    <t>1.01.01.1.01.01.01.01.018.5.2.2</t>
  </si>
  <si>
    <t>1.01.01.1.01.01.01.01.018.5.2.2.15</t>
  </si>
  <si>
    <t>1.01.01.1.01.01.01.01.018.5.2.2.15.02</t>
  </si>
  <si>
    <t>1.01.01.1.01.01.01.01.019</t>
  </si>
  <si>
    <t>Rapat-rapat koordinasi dan konsultasi dalam daerah</t>
  </si>
  <si>
    <t>1.01.01.1.01.01.01.01.019.5.2.2</t>
  </si>
  <si>
    <t>1.01.01.1.01.01.01.01.019.5.2.2.15</t>
  </si>
  <si>
    <t>1.01.01.1.01.01.01.01.019.5.2.2.15.01</t>
  </si>
  <si>
    <t>1.01.01.1.01.01.01.01.021</t>
  </si>
  <si>
    <t>Jasa Pelayanan perkantoran</t>
  </si>
  <si>
    <t>1.01.01.1.01.01.01.01.021.5.2.1</t>
  </si>
  <si>
    <t>1.01.01.1.01.01.01.01.021.5.2.1.02</t>
  </si>
  <si>
    <t>1.01.01.1.01.01.01.01.021.5.2.1.02.02</t>
  </si>
  <si>
    <t>1.01.01.1.01.01.01.01.021.5.2.1.03</t>
  </si>
  <si>
    <t>Uang Lembur</t>
  </si>
  <si>
    <t>1.01.01.1.01.01.01.01.021.5.2.1.03.01</t>
  </si>
  <si>
    <t>Uang lembur  PNS</t>
  </si>
  <si>
    <t>1.01.01.1.01.01.01.01.021.5.2.2</t>
  </si>
  <si>
    <t>1.01.01.1.01.01.01.01.021.5.2.2.01</t>
  </si>
  <si>
    <t>1.01.01.1.01.01.01.01.021.5.2.2.01.01</t>
  </si>
  <si>
    <t>1.01.01.1.01.01.01.01.021.5.2.2.04</t>
  </si>
  <si>
    <t>1.01.01.1.01.01.01.01.021.5.2.2.04.06</t>
  </si>
  <si>
    <t>1.01.01.1.01.01.01.01.021.5.2.2.06</t>
  </si>
  <si>
    <t>1.01.01.1.01.01.01.01.021.5.2.2.06.02</t>
  </si>
  <si>
    <t>1.01.01.1.01.01.01.01.027</t>
  </si>
  <si>
    <t>Pendampingan Dapodik</t>
  </si>
  <si>
    <t>1.01.01.1.01.01.01.01.027.5.2.1</t>
  </si>
  <si>
    <t>1.01.01.1.01.01.01.01.027.5.2.1.01</t>
  </si>
  <si>
    <t>1.01.01.1.01.01.01.01.027.5.2.1.01.01</t>
  </si>
  <si>
    <t>1.01.01.1.01.01.01.01.027.5.2.1.02</t>
  </si>
  <si>
    <t>1.01.01.1.01.01.01.01.027.5.2.1.02.04</t>
  </si>
  <si>
    <t>1.01.01.1.01.01.01.01.027.5.2.2</t>
  </si>
  <si>
    <t>1.01.01.1.01.01.01.01.027.5.2.2.01</t>
  </si>
  <si>
    <t>1.01.01.1.01.01.01.01.027.5.2.2.01.01</t>
  </si>
  <si>
    <t>1.01.01.1.01.01.01.01.027.5.2.2.06</t>
  </si>
  <si>
    <t>1.01.01.1.01.01.01.01.027.5.2.2.06.02</t>
  </si>
  <si>
    <t>1.01.01.1.01.01.01.01.027.5.2.2.07</t>
  </si>
  <si>
    <t>1.01.01.1.01.01.01.01.027.5.2.2.07.02</t>
  </si>
  <si>
    <t>1.01.01.1.01.01.01.01.027.5.2.2.11</t>
  </si>
  <si>
    <t>1.01.01.1.01.01.01.01.027.5.2.2.11.02</t>
  </si>
  <si>
    <t>1.01.01.1.01.01.01.01.027.5.2.2.15</t>
  </si>
  <si>
    <t>1.01.01.1.01.01.01.01.027.5.2.2.15.02</t>
  </si>
  <si>
    <t>1.01.01.1.01.01.01.01.027.5.2.2.17</t>
  </si>
  <si>
    <t>1.01.01.1.01.01.01.01.027.5.2.2.17.04</t>
  </si>
  <si>
    <t>Honorarium Tenaga Ahli/Instruktur/Narasumber</t>
  </si>
  <si>
    <t>1.01.01.1.01.01.01.01.027.5.2.2.23</t>
  </si>
  <si>
    <t>1.01.01.1.01.01.01.01.027.5.2.2.23.01</t>
  </si>
  <si>
    <t>Belanja jasa pemeliharaan peralatan pengolah data elektronik</t>
  </si>
  <si>
    <t>1.01.01.1.01.01.01.02.022.5.2.1</t>
  </si>
  <si>
    <t>1.01.01.1.01.01.01.02.022.5.2.1.02</t>
  </si>
  <si>
    <t>1.01.01.1.01.01.01.02.022.5.2.1.02.03</t>
  </si>
  <si>
    <t>1.01.01.1.01.01.01.02.022.5.2.2</t>
  </si>
  <si>
    <t>1.01.01.1.01.01.01.02.022.5.2.2.02</t>
  </si>
  <si>
    <t>1.01.01.1.01.01.01.02.022.5.2.2.02.01</t>
  </si>
  <si>
    <t>Belanja bahan baku bangunan</t>
  </si>
  <si>
    <t>1.01.01.1.01.01.01.02.028</t>
  </si>
  <si>
    <t>Pemeliharaan rutin/berkala peralatan gedung kantor</t>
  </si>
  <si>
    <t>1.01.01.1.01.01.01.02.028.5.2.2</t>
  </si>
  <si>
    <t>1.01.01.1.01.01.01.02.028.5.2.2.03</t>
  </si>
  <si>
    <t>1.01.01.1.01.01.01.02.028.5.2.2.03.19</t>
  </si>
  <si>
    <t>1.01.01.1.01.01.01.15</t>
  </si>
  <si>
    <t>Program pendidikan anak usia dini</t>
  </si>
  <si>
    <t>1.01.01.1.01.01.01.15.058</t>
  </si>
  <si>
    <t>Pengembangan pendidikan anak usia dini</t>
  </si>
  <si>
    <t>1.01.01.1.01.01.01.15.058.5.2.1</t>
  </si>
  <si>
    <t>1.01.01.1.01.01.01.15.058.5.2.1.01</t>
  </si>
  <si>
    <t>1.01.01.1.01.01.01.15.058.5.2.1.01.01</t>
  </si>
  <si>
    <t>1.01.01.1.01.01.01.15.058.5.2.1.02</t>
  </si>
  <si>
    <t>1.01.01.1.01.01.01.15.058.5.2.1.02.02</t>
  </si>
  <si>
    <t>1.01.01.1.01.01.01.15.086.5.2.1</t>
  </si>
  <si>
    <t>1.01.01.1.01.01.01.15.086.5.2.1.01</t>
  </si>
  <si>
    <t>1.01.01.1.01.01.01.15.086.5.2.1.01.01</t>
  </si>
  <si>
    <t>1.01.01.1.01.01.01.15.086.5.2.2</t>
  </si>
  <si>
    <t>1.01.01.1.01.01.01.15.086.5.2.2.01</t>
  </si>
  <si>
    <t>1.01.01.1.01.01.01.15.086.5.2.2.01.01</t>
  </si>
  <si>
    <t>1.01.01.1.01.01.01.15.086.5.2.2.06</t>
  </si>
  <si>
    <t>1.01.01.1.01.01.01.15.086.5.2.2.06.02</t>
  </si>
  <si>
    <t>1.01.01.1.01.01.01.15.086.5.2.2.23</t>
  </si>
  <si>
    <t>1.01.01.1.01.01.01.15.086.5.2.2.23.01</t>
  </si>
  <si>
    <t>1.01.01.1.01.01.01.15.087.5.2.1</t>
  </si>
  <si>
    <t>1.01.01.1.01.01.01.15.087.5.2.1.01</t>
  </si>
  <si>
    <t>1.01.01.1.01.01.01.15.087.5.2.1.01.01</t>
  </si>
  <si>
    <t>1.01.01.1.01.01.01.15.087.5.2.2</t>
  </si>
  <si>
    <t>1.01.01.1.01.01.01.15.087.5.2.2.06</t>
  </si>
  <si>
    <t>1.01.01.1.01.01.01.15.087.5.2.2.06.02</t>
  </si>
  <si>
    <t>1.01.01.1.01.01.01.15.087.5.2.2.23</t>
  </si>
  <si>
    <t>1.01.01.1.01.01.01.15.087.5.2.2.23.01</t>
  </si>
  <si>
    <t>1.01.01.1.01.01.01.15.100.5.2.1</t>
  </si>
  <si>
    <t>1.01.01.1.01.01.01.15.100.5.2.1.01</t>
  </si>
  <si>
    <t>1.01.01.1.01.01.01.15.100.5.2.1.01.01</t>
  </si>
  <si>
    <t>1.01.01.1.01.01.01.15.100.5.2.2</t>
  </si>
  <si>
    <t>1.01.01.1.01.01.01.15.100.5.2.2.01</t>
  </si>
  <si>
    <t>1.01.01.1.01.01.01.15.100.5.2.2.01.01</t>
  </si>
  <si>
    <t>1.01.01.1.01.01.01.15.100.5.2.2.02</t>
  </si>
  <si>
    <t>1.01.01.1.01.01.01.15.100.5.2.2.02.08</t>
  </si>
  <si>
    <t>1.01.01.1.01.01.01.15.100.5.2.2.06</t>
  </si>
  <si>
    <t>1.01.01.1.01.01.01.15.100.5.2.2.06.02</t>
  </si>
  <si>
    <t>1.01.01.1.01.01.01.15.100.5.2.2.06.03</t>
  </si>
  <si>
    <t>1.01.01.1.01.01.01.15.100.5.2.2.11</t>
  </si>
  <si>
    <t>1.01.01.1.01.01.01.15.100.5.2.2.11.05</t>
  </si>
  <si>
    <t>1.01.01.1.01.01.01.15.100.5.2.2.17</t>
  </si>
  <si>
    <t>1.01.01.1.01.01.01.15.100.5.2.2.17.03</t>
  </si>
  <si>
    <t>1.01.01.1.01.01.01.15.100.5.2.2.17.04</t>
  </si>
  <si>
    <t>1.01.01.1.01.01.01.15.104</t>
  </si>
  <si>
    <t>Bantuan Operasional Penyelenggaraan PAUD (DAK non Fisik)</t>
  </si>
  <si>
    <t>1.01.01.1.01.01.01.15.104.5.2.2</t>
  </si>
  <si>
    <t>1.01.01.1.01.01.01.15.104.5.2.2.01</t>
  </si>
  <si>
    <t>1.01.01.1.01.01.01.15.104.5.2.2.01.01</t>
  </si>
  <si>
    <t>1.01.01.1.01.01.01.15.104.5.2.2.02</t>
  </si>
  <si>
    <t>1.01.01.1.01.01.01.15.104.5.2.2.02.04</t>
  </si>
  <si>
    <t>1.01.01.1.01.01.01.15.104.5.2.2.02.06</t>
  </si>
  <si>
    <t>1.01.01.1.01.01.01.15.104.5.2.2.03</t>
  </si>
  <si>
    <t>1.01.01.1.01.01.01.15.104.5.2.2.03.20</t>
  </si>
  <si>
    <t>Belanja Jasa Kebersihan</t>
  </si>
  <si>
    <t>1.01.01.1.01.01.01.15.104.5.2.2.03.30</t>
  </si>
  <si>
    <t>1.01.01.1.01.01.01.15.104.5.2.2.06</t>
  </si>
  <si>
    <t>1.01.01.1.01.01.01.15.104.5.2.2.06.01</t>
  </si>
  <si>
    <t>1.01.01.1.01.01.01.15.104.5.2.2.06.02</t>
  </si>
  <si>
    <t>1.01.01.1.01.01.01.15.104.5.2.2.11</t>
  </si>
  <si>
    <t>1.01.01.1.01.01.01.15.104.5.2.2.11.05</t>
  </si>
  <si>
    <t>1.01.01.1.01.01.01.15.104.5.2.2.17</t>
  </si>
  <si>
    <t>1.01.01.1.01.01.01.15.104.5.2.2.17.02</t>
  </si>
  <si>
    <t>Belanja sosialisasi</t>
  </si>
  <si>
    <t>1.01.01.1.01.01.01.15.108.5.2.1</t>
  </si>
  <si>
    <t>1.01.01.1.01.01.01.15.108.5.2.1.01</t>
  </si>
  <si>
    <t>1.01.01.1.01.01.01.15.108.5.2.1.01.01</t>
  </si>
  <si>
    <t>1.01.01.1.01.01.01.15.108.5.2.1.02</t>
  </si>
  <si>
    <t>1.01.01.1.01.01.01.15.108.5.2.1.02.04</t>
  </si>
  <si>
    <t>1.01.01.1.01.01.01.15.108.5.2.2</t>
  </si>
  <si>
    <t>1.01.01.1.01.01.01.15.108.5.2.2.01</t>
  </si>
  <si>
    <t>1.01.01.1.01.01.01.15.108.5.2.2.01.01</t>
  </si>
  <si>
    <t>1.01.01.1.01.01.01.15.108.5.2.2.02</t>
  </si>
  <si>
    <t>1.01.01.1.01.01.01.15.108.5.2.2.02.06</t>
  </si>
  <si>
    <t>1.01.01.1.01.01.01.15.108.5.2.2.02.08</t>
  </si>
  <si>
    <t>1.01.01.1.01.01.01.15.108.5.2.2.03</t>
  </si>
  <si>
    <t>1.01.01.1.01.01.01.15.108.5.2.2.03.20</t>
  </si>
  <si>
    <t>1.01.01.1.01.01.01.15.108.5.2.2.06</t>
  </si>
  <si>
    <t>1.01.01.1.01.01.01.15.108.5.2.2.06.01</t>
  </si>
  <si>
    <t>1.01.01.1.01.01.01.15.108.5.2.2.06.02</t>
  </si>
  <si>
    <t>1.01.01.1.01.01.01.15.108.5.2.2.06.03</t>
  </si>
  <si>
    <t>1.01.01.1.01.01.01.15.108.5.2.2.08</t>
  </si>
  <si>
    <t>1.01.01.1.01.01.01.15.108.5.2.2.08.01</t>
  </si>
  <si>
    <t>1.01.01.1.01.01.01.15.108.5.2.2.10</t>
  </si>
  <si>
    <t>1.01.01.1.01.01.01.15.108.5.2.2.10.01</t>
  </si>
  <si>
    <t>Belanja Sewa Meja kursi</t>
  </si>
  <si>
    <t>1.01.01.1.01.01.01.15.108.5.2.2.10.05</t>
  </si>
  <si>
    <t>1.01.01.1.01.01.01.15.108.5.2.2.10.07</t>
  </si>
  <si>
    <t>1.01.01.1.01.01.01.15.108.5.2.2.11</t>
  </si>
  <si>
    <t>1.01.01.1.01.01.01.15.108.5.2.2.11.02</t>
  </si>
  <si>
    <t>1.01.01.1.01.01.01.15.108.5.2.2.11.05</t>
  </si>
  <si>
    <t>1.01.01.1.01.01.01.15.108.5.2.2.14</t>
  </si>
  <si>
    <t>1.01.01.1.01.01.01.15.108.5.2.2.14.04</t>
  </si>
  <si>
    <t>1.01.01.1.01.01.01.15.108.5.2.2.27</t>
  </si>
  <si>
    <t>1.01.01.1.01.01.01.15.108.5.2.2.27.02</t>
  </si>
  <si>
    <t>1.01.01.1.01.01.01.15.109</t>
  </si>
  <si>
    <t>Penunjang DAK Non Fisik PAUD</t>
  </si>
  <si>
    <t>1.01.01.1.01.01.01.15.109.5.2.1</t>
  </si>
  <si>
    <t>1.01.01.1.01.01.01.15.109.5.2.1.01</t>
  </si>
  <si>
    <t>1.01.01.1.01.01.01.15.109.5.2.1.01.01</t>
  </si>
  <si>
    <t>1.01.01.1.01.01.01.15.109.5.2.2</t>
  </si>
  <si>
    <t>1.01.01.1.01.01.01.15.109.5.2.2.01</t>
  </si>
  <si>
    <t>1.01.01.1.01.01.01.15.109.5.2.2.01.01</t>
  </si>
  <si>
    <t>1.01.01.1.01.01.01.15.109.5.2.2.01.04</t>
  </si>
  <si>
    <t>1.01.01.1.01.01.01.15.109.5.2.2.06</t>
  </si>
  <si>
    <t>1.01.01.1.01.01.01.15.109.5.2.2.06.02</t>
  </si>
  <si>
    <t>1.01.01.1.01.01.01.15.109.5.2.2.11</t>
  </si>
  <si>
    <t>1.01.01.1.01.01.01.15.109.5.2.2.11.02</t>
  </si>
  <si>
    <t>1.01.01.1.01.01.01.15.109.5.2.2.11.05</t>
  </si>
  <si>
    <t>1.01.01.1.01.01.01.15.109.5.2.2.15</t>
  </si>
  <si>
    <t>1.01.01.1.01.01.01.15.109.5.2.2.15.01</t>
  </si>
  <si>
    <t>1.01.01.1.01.01.01.15.112</t>
  </si>
  <si>
    <t>Pengembangan PAUD Terpadu Percontohan</t>
  </si>
  <si>
    <t>1.01.01.1.01.01.01.15.113.5.2.1</t>
  </si>
  <si>
    <t>1.01.01.1.01.01.01.15.113.5.2.1.01</t>
  </si>
  <si>
    <t>1.01.01.1.01.01.01.15.113.5.2.1.01.01</t>
  </si>
  <si>
    <t>1.01.01.1.01.01.01.15.113.5.2.2</t>
  </si>
  <si>
    <t>1.01.01.1.01.01.01.15.113.5.2.2.01</t>
  </si>
  <si>
    <t>1.01.01.1.01.01.01.15.113.5.2.2.01.01</t>
  </si>
  <si>
    <t>1.01.01.1.01.01.01.15.113.5.2.2.02</t>
  </si>
  <si>
    <t>1.01.01.1.01.01.01.15.113.5.2.2.02.06</t>
  </si>
  <si>
    <t>1.01.01.1.01.01.01.15.113.5.2.2.02.08</t>
  </si>
  <si>
    <t>1.01.01.1.01.01.01.15.113.5.2.2.03</t>
  </si>
  <si>
    <t>1.01.01.1.01.01.01.15.113.5.2.2.03.20</t>
  </si>
  <si>
    <t>1.01.01.1.01.01.01.15.113.5.2.2.06</t>
  </si>
  <si>
    <t>1.01.01.1.01.01.01.15.113.5.2.2.06.03</t>
  </si>
  <si>
    <t>1.01.01.1.01.01.01.15.113.5.2.2.11</t>
  </si>
  <si>
    <t>1.01.01.1.01.01.01.15.113.5.2.2.11.05</t>
  </si>
  <si>
    <t>1.01.01.1.01.01.01.15.113.5.2.2.17</t>
  </si>
  <si>
    <t>1.01.01.1.01.01.01.15.113.5.2.2.17.03</t>
  </si>
  <si>
    <t>1.01.01.1.01.01.01.15.113.5.2.2.17.04</t>
  </si>
  <si>
    <t>1.01.01.1.01.01.01.15.115</t>
  </si>
  <si>
    <t>Pengembangan Sarpras TK Negeri</t>
  </si>
  <si>
    <t>1.01.01.1.01.01.01.16.079.5.2.1</t>
  </si>
  <si>
    <t>1.01.01.1.01.01.01.16.079.5.2.1.01</t>
  </si>
  <si>
    <t>1.01.01.1.01.01.01.16.079.5.2.1.01.05</t>
  </si>
  <si>
    <t>1.01.01.1.01.01.01.16.079.5.2.1.02</t>
  </si>
  <si>
    <t>1.01.01.1.01.01.01.16.079.5.2.1.02.03</t>
  </si>
  <si>
    <t>1.01.01.1.01.01.01.16.079.5.2.2</t>
  </si>
  <si>
    <t>1.01.01.1.01.01.01.16.079.5.2.2.01</t>
  </si>
  <si>
    <t>1.01.01.1.01.01.01.16.079.5.2.2.01.01</t>
  </si>
  <si>
    <t>1.01.01.1.01.01.01.16.079.5.2.2.01.04</t>
  </si>
  <si>
    <t>1.01.01.1.01.01.01.16.079.5.2.2.02</t>
  </si>
  <si>
    <t>1.01.01.1.01.01.01.16.079.5.2.2.02.06</t>
  </si>
  <si>
    <t>1.01.01.1.01.01.01.16.079.5.2.2.06</t>
  </si>
  <si>
    <t>1.01.01.1.01.01.01.16.079.5.2.2.06.01</t>
  </si>
  <si>
    <t>1.01.01.1.01.01.01.16.079.5.2.2.06.02</t>
  </si>
  <si>
    <t>1.01.01.1.01.01.01.16.079.5.2.2.06.03</t>
  </si>
  <si>
    <t>1.01.01.1.01.01.01.16.079.5.2.2.08</t>
  </si>
  <si>
    <t>1.01.01.1.01.01.01.16.079.5.2.2.08.01</t>
  </si>
  <si>
    <t>1.01.01.1.01.01.01.16.079.5.2.2.10</t>
  </si>
  <si>
    <t>1.01.01.1.01.01.01.16.079.5.2.2.10.06</t>
  </si>
  <si>
    <t>Belanja Sewa Pakaian Adat/Tradisional</t>
  </si>
  <si>
    <t>1.01.01.1.01.01.01.16.079.5.2.2.10.07</t>
  </si>
  <si>
    <t>1.01.01.1.01.01.01.16.079.5.2.2.10.09</t>
  </si>
  <si>
    <t>Belanja Sewa Panggung dan Perlengkapannya</t>
  </si>
  <si>
    <t>1.01.01.1.01.01.01.16.079.5.2.2.10.10</t>
  </si>
  <si>
    <t>Belanja Sewa Hiburan</t>
  </si>
  <si>
    <t>1.01.01.1.01.01.01.16.079.5.2.2.10.13</t>
  </si>
  <si>
    <t>Belanja Sewa Alat kesenian</t>
  </si>
  <si>
    <t>1.01.01.1.01.01.01.16.079.5.2.2.11</t>
  </si>
  <si>
    <t>1.01.01.1.01.01.01.16.079.5.2.2.11.05</t>
  </si>
  <si>
    <t>1.01.01.1.01.01.01.16.079.5.2.2.17</t>
  </si>
  <si>
    <t>1.01.01.1.01.01.01.16.079.5.2.2.17.03</t>
  </si>
  <si>
    <t>1.01.01.1.01.01.01.16.079.5.2.2.27</t>
  </si>
  <si>
    <t>1.01.01.1.01.01.01.16.079.5.2.2.27.02</t>
  </si>
  <si>
    <t>1.01.01.1.01.01.01.16.097</t>
  </si>
  <si>
    <t>Pelaksanaan lomba bidang akademik SMP</t>
  </si>
  <si>
    <t>1.01.01.1.01.01.01.16.097.5.2.1</t>
  </si>
  <si>
    <t>1.01.01.1.01.01.01.16.097.5.2.1.01</t>
  </si>
  <si>
    <t>1.01.01.1.01.01.01.16.097.5.2.1.01.01</t>
  </si>
  <si>
    <t>1.01.01.1.01.01.01.16.097.5.2.2</t>
  </si>
  <si>
    <t>1.01.01.1.01.01.01.16.097.5.2.2.01</t>
  </si>
  <si>
    <t>1.01.01.1.01.01.01.16.097.5.2.2.01.01</t>
  </si>
  <si>
    <t>1.01.01.1.01.01.01.16.097.5.2.2.01.04</t>
  </si>
  <si>
    <t>1.01.01.1.01.01.01.16.097.5.2.2.02</t>
  </si>
  <si>
    <t>1.01.01.1.01.01.01.16.097.5.2.2.02.06</t>
  </si>
  <si>
    <t>1.01.01.1.01.01.01.16.097.5.2.2.06</t>
  </si>
  <si>
    <t>1.01.01.1.01.01.01.16.097.5.2.2.06.02</t>
  </si>
  <si>
    <t>1.01.01.1.01.01.01.16.097.5.2.2.06.03</t>
  </si>
  <si>
    <t>1.01.01.1.01.01.01.16.097.5.2.2.08</t>
  </si>
  <si>
    <t>1.01.01.1.01.01.01.16.097.5.2.2.08.01</t>
  </si>
  <si>
    <t>1.01.01.1.01.01.01.16.097.5.2.2.10</t>
  </si>
  <si>
    <t>1.01.01.1.01.01.01.16.097.5.2.2.10.07</t>
  </si>
  <si>
    <t>1.01.01.1.01.01.01.16.097.5.2.2.11</t>
  </si>
  <si>
    <t>1.01.01.1.01.01.01.16.097.5.2.2.11.02</t>
  </si>
  <si>
    <t>1.01.01.1.01.01.01.16.097.5.2.2.11.05</t>
  </si>
  <si>
    <t>1.01.01.1.01.01.01.16.097.5.2.2.15</t>
  </si>
  <si>
    <t>1.01.01.1.01.01.01.16.097.5.2.2.15.02</t>
  </si>
  <si>
    <t>1.01.01.1.01.01.01.16.097.5.2.2.17</t>
  </si>
  <si>
    <t>1.01.01.1.01.01.01.16.097.5.2.2.17.03</t>
  </si>
  <si>
    <t>1.01.01.1.01.01.01.16.111</t>
  </si>
  <si>
    <t>Olimpiade Sain dan Olimpiade Olah Raga Siswa Nasional (OSN dan OOSN) SD/SMP</t>
  </si>
  <si>
    <t>1.01.01.1.01.01.01.16.111.5.2.1</t>
  </si>
  <si>
    <t>1.01.01.1.01.01.01.16.111.5.2.1.01</t>
  </si>
  <si>
    <t>1.01.01.1.01.01.01.16.111.5.2.1.01.05</t>
  </si>
  <si>
    <t>1.01.01.1.01.01.01.16.111.5.2.1.02</t>
  </si>
  <si>
    <t>1.01.01.1.01.01.01.16.111.5.2.1.02.03</t>
  </si>
  <si>
    <t>1.01.01.1.01.01.01.16.111.5.2.1.02.04</t>
  </si>
  <si>
    <t>1.01.01.1.01.01.01.16.111.5.2.2</t>
  </si>
  <si>
    <t>1.01.01.1.01.01.01.16.111.5.2.2.01</t>
  </si>
  <si>
    <t>1.01.01.1.01.01.01.16.111.5.2.2.01.01</t>
  </si>
  <si>
    <t>1.01.01.1.01.01.01.16.111.5.2.2.02</t>
  </si>
  <si>
    <t>1.01.01.1.01.01.01.16.111.5.2.2.02.04</t>
  </si>
  <si>
    <t>1.01.01.1.01.01.01.16.111.5.2.2.02.06</t>
  </si>
  <si>
    <t>1.01.01.1.01.01.01.16.111.5.2.2.06</t>
  </si>
  <si>
    <t>1.01.01.1.01.01.01.16.111.5.2.2.06.01</t>
  </si>
  <si>
    <t>1.01.01.1.01.01.01.16.111.5.2.2.06.02</t>
  </si>
  <si>
    <t>1.01.01.1.01.01.01.16.111.5.2.2.06.03</t>
  </si>
  <si>
    <t>1.01.01.1.01.01.01.16.111.5.2.2.07</t>
  </si>
  <si>
    <t>1.01.01.1.01.01.01.16.111.5.2.2.07.02</t>
  </si>
  <si>
    <t>1.01.01.1.01.01.01.16.111.5.2.2.08</t>
  </si>
  <si>
    <t>1.01.01.1.01.01.01.16.111.5.2.2.08.01</t>
  </si>
  <si>
    <t>1.01.01.1.01.01.01.16.111.5.2.2.11</t>
  </si>
  <si>
    <t>1.01.01.1.01.01.01.16.111.5.2.2.11.02</t>
  </si>
  <si>
    <t>1.01.01.1.01.01.01.16.111.5.2.2.11.05</t>
  </si>
  <si>
    <t>1.01.01.1.01.01.01.16.111.5.2.2.14</t>
  </si>
  <si>
    <t>1.01.01.1.01.01.01.16.111.5.2.2.14.04</t>
  </si>
  <si>
    <t>1.01.01.1.01.01.01.16.111.5.2.2.17</t>
  </si>
  <si>
    <t>1.01.01.1.01.01.01.16.111.5.2.2.17.03</t>
  </si>
  <si>
    <t>1.01.01.1.01.01.01.16.111.5.2.2.27</t>
  </si>
  <si>
    <t>1.01.01.1.01.01.01.16.111.5.2.2.27.02</t>
  </si>
  <si>
    <t>1.01.01.1.01.01.01.16.131</t>
  </si>
  <si>
    <t>Kegiatan BOS tingkat Sekolah Dasar (SD)</t>
  </si>
  <si>
    <t>1.01.01.1.01.01.01.16.131.5.2.1</t>
  </si>
  <si>
    <t>1.01.01.1.01.01.01.16.131.5.2.1.05</t>
  </si>
  <si>
    <t>Belanja Pegawai BOS</t>
  </si>
  <si>
    <t>1.01.01.1.01.01.01.16.131.5.2.1.05.01</t>
  </si>
  <si>
    <t>1.01.01.1.01.01.01.16.131.5.2.2</t>
  </si>
  <si>
    <t>1.01.01.1.01.01.01.16.131.5.2.2.22</t>
  </si>
  <si>
    <t>Belanja Barang Dana BOS</t>
  </si>
  <si>
    <t>1.01.01.1.01.01.01.16.131.5.2.2.22.01</t>
  </si>
  <si>
    <t>Belanja barang dana BOS</t>
  </si>
  <si>
    <t>1.01.01.1.01.01.01.16.131.5.2.3</t>
  </si>
  <si>
    <t>1.01.01.1.01.01.01.16.131.5.2.3.33</t>
  </si>
  <si>
    <t>Belanja Modal BOS</t>
  </si>
  <si>
    <t>1.01.01.1.01.01.01.16.131.5.2.3.33.01</t>
  </si>
  <si>
    <t>Belanja Modal dari BOS</t>
  </si>
  <si>
    <t>1.01.01.1.01.01.01.16.132</t>
  </si>
  <si>
    <t>Kegiatan BOS tingkat Sekolah Menengah Pertama (SMP)</t>
  </si>
  <si>
    <t>1.01.01.1.01.01.01.16.132.5.2.1</t>
  </si>
  <si>
    <t>1.01.01.1.01.01.01.16.132.5.2.1.05</t>
  </si>
  <si>
    <t>1.01.01.1.01.01.01.16.132.5.2.1.05.01</t>
  </si>
  <si>
    <t>1.01.01.1.01.01.01.16.132.5.2.2</t>
  </si>
  <si>
    <t>1.01.01.1.01.01.01.16.132.5.2.2.22</t>
  </si>
  <si>
    <t>1.01.01.1.01.01.01.16.132.5.2.2.22.01</t>
  </si>
  <si>
    <t>1.01.01.1.01.01.01.16.132.5.2.3</t>
  </si>
  <si>
    <t>1.01.01.1.01.01.01.16.132.5.2.3.33</t>
  </si>
  <si>
    <t>1.01.01.1.01.01.01.16.132.5.2.3.33.01</t>
  </si>
  <si>
    <t>1.01.01.1.01.01.01.16.146</t>
  </si>
  <si>
    <t>Sosialisasi Kurikulum 2013</t>
  </si>
  <si>
    <t>1.01.01.1.01.01.01.16.146.5.2.1</t>
  </si>
  <si>
    <t>1.01.01.1.01.01.01.16.146.5.2.1.01</t>
  </si>
  <si>
    <t>1.01.01.1.01.01.01.16.146.5.2.1.01.01</t>
  </si>
  <si>
    <t>1.01.01.1.01.01.01.16.146.5.2.1.02</t>
  </si>
  <si>
    <t>1.01.01.1.01.01.01.16.146.5.2.1.02.03</t>
  </si>
  <si>
    <t>1.01.01.1.01.01.01.16.146.5.2.2</t>
  </si>
  <si>
    <t>1.01.01.1.01.01.01.16.146.5.2.2.01</t>
  </si>
  <si>
    <t>1.01.01.1.01.01.01.16.146.5.2.2.01.01</t>
  </si>
  <si>
    <t>1.01.01.1.01.01.01.16.146.5.2.2.06</t>
  </si>
  <si>
    <t>1.01.01.1.01.01.01.16.146.5.2.2.06.01</t>
  </si>
  <si>
    <t>1.01.01.1.01.01.01.16.146.5.2.2.06.02</t>
  </si>
  <si>
    <t>1.01.01.1.01.01.01.16.146.5.2.2.11</t>
  </si>
  <si>
    <t>1.01.01.1.01.01.01.16.146.5.2.2.11.05</t>
  </si>
  <si>
    <t>1.01.01.1.01.01.01.16.146.5.2.2.17</t>
  </si>
  <si>
    <t>1.01.01.1.01.01.01.16.146.5.2.2.17.04</t>
  </si>
  <si>
    <t>1.01.01.1.01.01.01.16.148</t>
  </si>
  <si>
    <t>Pemberian makanan tambahan bagi anak sekolah</t>
  </si>
  <si>
    <t>1.01.01.1.01.01.01.16.148.5.2.2</t>
  </si>
  <si>
    <t>1.01.01.1.01.01.01.16.148.5.2.2.11</t>
  </si>
  <si>
    <t>1.01.01.1.01.01.01.16.148.5.2.2.11.05</t>
  </si>
  <si>
    <t>1.01.01.1.01.01.01.16.180.5.2.1</t>
  </si>
  <si>
    <t>1.01.01.1.01.01.01.16.180.5.2.1.01</t>
  </si>
  <si>
    <t>1.01.01.1.01.01.01.16.180.5.2.1.01.05</t>
  </si>
  <si>
    <t>1.01.01.1.01.01.01.16.180.5.2.1.02</t>
  </si>
  <si>
    <t>1.01.01.1.01.01.01.16.180.5.2.1.02.03</t>
  </si>
  <si>
    <t>1.01.01.1.01.01.01.16.180.5.2.2</t>
  </si>
  <si>
    <t>1.01.01.1.01.01.01.16.180.5.2.2.01</t>
  </si>
  <si>
    <t>1.01.01.1.01.01.01.16.180.5.2.2.01.01</t>
  </si>
  <si>
    <t>1.01.01.1.01.01.01.16.180.5.2.2.01.04</t>
  </si>
  <si>
    <t>1.01.01.1.01.01.01.16.180.5.2.2.02</t>
  </si>
  <si>
    <t>1.01.01.1.01.01.01.16.180.5.2.2.02.06</t>
  </si>
  <si>
    <t>1.01.01.1.01.01.01.16.180.5.2.2.06</t>
  </si>
  <si>
    <t>1.01.01.1.01.01.01.16.180.5.2.2.06.01</t>
  </si>
  <si>
    <t>1.01.01.1.01.01.01.16.180.5.2.2.06.02</t>
  </si>
  <si>
    <t>1.01.01.1.01.01.01.16.180.5.2.2.06.03</t>
  </si>
  <si>
    <t>1.01.01.1.01.01.01.16.180.5.2.2.08</t>
  </si>
  <si>
    <t>1.01.01.1.01.01.01.16.180.5.2.2.08.01</t>
  </si>
  <si>
    <t>1.01.01.1.01.01.01.16.180.5.2.2.11</t>
  </si>
  <si>
    <t>1.01.01.1.01.01.01.16.180.5.2.2.11.02</t>
  </si>
  <si>
    <t>1.01.01.1.01.01.01.16.180.5.2.2.11.05</t>
  </si>
  <si>
    <t>1.01.01.1.01.01.01.16.180.5.2.2.17</t>
  </si>
  <si>
    <t>1.01.01.1.01.01.01.16.180.5.2.2.17.03</t>
  </si>
  <si>
    <t>1.01.01.1.01.01.01.16.180.5.2.2.27</t>
  </si>
  <si>
    <t>1.01.01.1.01.01.01.16.180.5.2.2.27.02</t>
  </si>
  <si>
    <t>1.01.01.1.01.01.01.16.201.5.2.1</t>
  </si>
  <si>
    <t>1.01.01.1.01.01.01.16.201.5.2.1.01</t>
  </si>
  <si>
    <t>1.01.01.1.01.01.01.16.201.5.2.1.01.01</t>
  </si>
  <si>
    <t>1.01.01.1.01.01.01.16.201.5.2.1.02</t>
  </si>
  <si>
    <t>1.01.01.1.01.01.01.16.201.5.2.1.02.02</t>
  </si>
  <si>
    <t>1.01.01.1.01.01.01.16.201.5.2.1.02.03</t>
  </si>
  <si>
    <t>1.01.01.1.01.01.01.16.201.5.2.2</t>
  </si>
  <si>
    <t>1.01.01.1.01.01.01.16.201.5.2.2.01</t>
  </si>
  <si>
    <t>1.01.01.1.01.01.01.16.201.5.2.2.01.01</t>
  </si>
  <si>
    <t>1.01.01.1.01.01.01.16.201.5.2.2.01.04</t>
  </si>
  <si>
    <t>1.01.01.1.01.01.01.16.201.5.2.2.04</t>
  </si>
  <si>
    <t>1.01.01.1.01.01.01.16.201.5.2.2.04.06</t>
  </si>
  <si>
    <t>1.01.01.1.01.01.01.16.201.5.2.2.06</t>
  </si>
  <si>
    <t>1.01.01.1.01.01.01.16.201.5.2.2.06.01</t>
  </si>
  <si>
    <t>1.01.01.1.01.01.01.16.201.5.2.2.06.02</t>
  </si>
  <si>
    <t>1.01.01.1.01.01.01.16.201.5.2.2.11</t>
  </si>
  <si>
    <t>1.01.01.1.01.01.01.16.201.5.2.2.11.05</t>
  </si>
  <si>
    <t>1.01.01.1.01.01.01.16.201.5.2.2.15</t>
  </si>
  <si>
    <t>1.01.01.1.01.01.01.16.201.5.2.2.15.01</t>
  </si>
  <si>
    <t>1.01.01.1.01.01.01.16.201.5.2.2.15.02</t>
  </si>
  <si>
    <t>1.01.01.1.01.01.01.16.201.5.2.2.17</t>
  </si>
  <si>
    <t>1.01.01.1.01.01.01.16.201.5.2.2.17.04</t>
  </si>
  <si>
    <t>1.01.01.1.01.01.01.16.205</t>
  </si>
  <si>
    <t>Pembinaan dan Pengembangan Siswa Berprestasi SMP</t>
  </si>
  <si>
    <t>1.01.01.1.01.01.01.16.205.5.2.1</t>
  </si>
  <si>
    <t>1.01.01.1.01.01.01.16.205.5.2.1.01</t>
  </si>
  <si>
    <t>1.01.01.1.01.01.01.16.205.5.2.1.01.01</t>
  </si>
  <si>
    <t>1.01.01.1.01.01.01.16.205.5.2.2</t>
  </si>
  <si>
    <t>1.01.01.1.01.01.01.16.205.5.2.2.01</t>
  </si>
  <si>
    <t>1.01.01.1.01.01.01.16.205.5.2.2.01.01</t>
  </si>
  <si>
    <t>1.01.01.1.01.01.01.16.205.5.2.2.01.04</t>
  </si>
  <si>
    <t>1.01.01.1.01.01.01.16.205.5.2.2.02</t>
  </si>
  <si>
    <t>1.01.01.1.01.01.01.16.205.5.2.2.02.06</t>
  </si>
  <si>
    <t>1.01.01.1.01.01.01.16.205.5.2.2.06</t>
  </si>
  <si>
    <t>1.01.01.1.01.01.01.16.205.5.2.2.06.02</t>
  </si>
  <si>
    <t>1.01.01.1.01.01.01.16.205.5.2.2.06.03</t>
  </si>
  <si>
    <t>1.01.01.1.01.01.01.16.205.5.2.2.07</t>
  </si>
  <si>
    <t>1.01.01.1.01.01.01.16.205.5.2.2.07.02</t>
  </si>
  <si>
    <t>1.01.01.1.01.01.01.16.205.5.2.2.11</t>
  </si>
  <si>
    <t>1.01.01.1.01.01.01.16.205.5.2.2.11.02</t>
  </si>
  <si>
    <t>1.01.01.1.01.01.01.16.205.5.2.2.11.05</t>
  </si>
  <si>
    <t>1.01.01.1.01.01.01.16.205.5.2.2.15</t>
  </si>
  <si>
    <t>1.01.01.1.01.01.01.16.205.5.2.2.15.01</t>
  </si>
  <si>
    <t>1.01.01.1.01.01.01.16.205.5.2.2.27</t>
  </si>
  <si>
    <t>1.01.01.1.01.01.01.16.205.5.2.2.27.02</t>
  </si>
  <si>
    <t>1.01.01.1.01.01.01.16.206</t>
  </si>
  <si>
    <t>Penyelenggaraan Ujian Nasional/Ujian Sekolah SMP dan MTs.</t>
  </si>
  <si>
    <t>1.01.01.1.01.01.01.16.206.5.2.1</t>
  </si>
  <si>
    <t>1.01.01.1.01.01.01.16.206.5.2.1.01</t>
  </si>
  <si>
    <t>1.01.01.1.01.01.01.16.206.5.2.1.01.01</t>
  </si>
  <si>
    <t>1.01.01.1.01.01.01.16.206.5.2.1.02</t>
  </si>
  <si>
    <t>1.01.01.1.01.01.01.16.206.5.2.1.02.03</t>
  </si>
  <si>
    <t>1.01.01.1.01.01.01.16.206.5.2.2</t>
  </si>
  <si>
    <t>1.01.01.1.01.01.01.16.206.5.2.2.01</t>
  </si>
  <si>
    <t>1.01.01.1.01.01.01.16.206.5.2.2.01.01</t>
  </si>
  <si>
    <t>1.01.01.1.01.01.01.16.206.5.2.2.01.04</t>
  </si>
  <si>
    <t>1.01.01.1.01.01.01.16.206.5.2.2.06</t>
  </si>
  <si>
    <t>1.01.01.1.01.01.01.16.206.5.2.2.06.02</t>
  </si>
  <si>
    <t>1.01.01.1.01.01.01.16.206.5.2.2.11</t>
  </si>
  <si>
    <t>1.01.01.1.01.01.01.16.206.5.2.2.11.05</t>
  </si>
  <si>
    <t>1.01.01.1.01.01.01.16.206.5.2.2.15</t>
  </si>
  <si>
    <t>1.01.01.1.01.01.01.16.206.5.2.2.15.01</t>
  </si>
  <si>
    <t>1.01.01.1.01.01.01.16.206.5.2.2.15.02</t>
  </si>
  <si>
    <t>1.01.01.1.01.01.01.16.209</t>
  </si>
  <si>
    <t>Fasilitasi Kegiatan BOS SMP</t>
  </si>
  <si>
    <t>1.01.01.1.01.01.01.16.209.5.2.1</t>
  </si>
  <si>
    <t>1.01.01.1.01.01.01.16.209.5.2.1.01</t>
  </si>
  <si>
    <t>1.01.01.1.01.01.01.16.209.5.2.1.01.01</t>
  </si>
  <si>
    <t>1.01.01.1.01.01.01.16.209.5.2.2</t>
  </si>
  <si>
    <t>1.01.01.1.01.01.01.16.209.5.2.2.01</t>
  </si>
  <si>
    <t>1.01.01.1.01.01.01.16.209.5.2.2.01.01</t>
  </si>
  <si>
    <t>1.01.01.1.01.01.01.16.209.5.2.2.06</t>
  </si>
  <si>
    <t>1.01.01.1.01.01.01.16.209.5.2.2.06.02</t>
  </si>
  <si>
    <t>1.01.01.1.01.01.01.16.209.5.2.2.11</t>
  </si>
  <si>
    <t>1.01.01.1.01.01.01.16.209.5.2.2.11.02</t>
  </si>
  <si>
    <t>1.01.01.1.01.01.01.16.209.5.2.2.11.05</t>
  </si>
  <si>
    <t>1.01.01.1.01.01.01.16.209.5.2.2.15</t>
  </si>
  <si>
    <t>1.01.01.1.01.01.01.16.209.5.2.2.15.01</t>
  </si>
  <si>
    <t>1.01.01.1.01.01.01.16.209.5.2.2.15.02</t>
  </si>
  <si>
    <t>1.01.01.1.01.01.01.16.210</t>
  </si>
  <si>
    <t>Fasilitasi Bantuan Keuangan SMP</t>
  </si>
  <si>
    <t>1.01.01.1.01.01.01.16.210.5.2.1</t>
  </si>
  <si>
    <t>1.01.01.1.01.01.01.16.210.5.2.1.01</t>
  </si>
  <si>
    <t>1.01.01.1.01.01.01.16.210.5.2.1.01.01</t>
  </si>
  <si>
    <t>1.01.01.1.01.01.01.16.210.5.2.1.01.02</t>
  </si>
  <si>
    <t>1.01.01.1.01.01.01.16.210.5.2.1.01.03</t>
  </si>
  <si>
    <t>1.01.01.1.01.01.01.16.210.5.2.2</t>
  </si>
  <si>
    <t>1.01.01.1.01.01.01.16.210.5.2.2.01</t>
  </si>
  <si>
    <t>1.01.01.1.01.01.01.16.210.5.2.2.01.01</t>
  </si>
  <si>
    <t>1.01.01.1.01.01.01.16.210.5.2.2.01.04</t>
  </si>
  <si>
    <t>1.01.01.1.01.01.01.16.210.5.2.2.06</t>
  </si>
  <si>
    <t>1.01.01.1.01.01.01.16.210.5.2.2.06.02</t>
  </si>
  <si>
    <t>1.01.01.1.01.01.01.16.210.5.2.2.15</t>
  </si>
  <si>
    <t>1.01.01.1.01.01.01.16.210.5.2.2.15.01</t>
  </si>
  <si>
    <t>1.01.01.1.01.01.01.16.210.5.2.2.15.02</t>
  </si>
  <si>
    <t>1.01.01.1.01.01.01.16.212</t>
  </si>
  <si>
    <t>UAS/EHB SD/MI</t>
  </si>
  <si>
    <t>1.01.01.1.01.01.01.16.212.5.2.1</t>
  </si>
  <si>
    <t>1.01.01.1.01.01.01.16.212.5.2.1.01</t>
  </si>
  <si>
    <t>1.01.01.1.01.01.01.16.212.5.2.1.01.01</t>
  </si>
  <si>
    <t>1.01.01.1.01.01.01.16.212.5.2.1.01.02</t>
  </si>
  <si>
    <t>1.01.01.1.01.01.01.16.212.5.2.1.01.03</t>
  </si>
  <si>
    <t>1.01.01.1.01.01.01.16.212.5.2.1.01.06</t>
  </si>
  <si>
    <t>Honorarium tim pengawas</t>
  </si>
  <si>
    <t>1.01.01.1.01.01.01.16.212.5.2.1.02</t>
  </si>
  <si>
    <t>1.01.01.1.01.01.01.16.212.5.2.1.02.03</t>
  </si>
  <si>
    <t>1.01.01.1.01.01.01.16.212.5.2.2</t>
  </si>
  <si>
    <t>1.01.01.1.01.01.01.16.212.5.2.2.01</t>
  </si>
  <si>
    <t>1.01.01.1.01.01.01.16.212.5.2.2.01.01</t>
  </si>
  <si>
    <t>1.01.01.1.01.01.01.16.212.5.2.2.01.04</t>
  </si>
  <si>
    <t>1.01.01.1.01.01.01.16.212.5.2.2.03</t>
  </si>
  <si>
    <t>1.01.01.1.01.01.01.16.212.5.2.2.03.19</t>
  </si>
  <si>
    <t>1.01.01.1.01.01.01.16.212.5.2.2.06</t>
  </si>
  <si>
    <t>1.01.01.1.01.01.01.16.212.5.2.2.06.01</t>
  </si>
  <si>
    <t>1.01.01.1.01.01.01.16.212.5.2.2.06.02</t>
  </si>
  <si>
    <t>1.01.01.1.01.01.01.16.212.5.2.2.08</t>
  </si>
  <si>
    <t>1.01.01.1.01.01.01.16.212.5.2.2.08.01</t>
  </si>
  <si>
    <t>1.01.01.1.01.01.01.16.212.5.2.2.11</t>
  </si>
  <si>
    <t>1.01.01.1.01.01.01.16.212.5.2.2.11.05</t>
  </si>
  <si>
    <t>1.01.01.1.01.01.01.16.212.5.2.2.15</t>
  </si>
  <si>
    <t>1.01.01.1.01.01.01.16.212.5.2.2.15.01</t>
  </si>
  <si>
    <t>1.01.01.1.01.01.01.16.212.5.2.2.15.02</t>
  </si>
  <si>
    <t>1.01.01.1.01.01.01.16.213</t>
  </si>
  <si>
    <t>Seleksi/Lomba TUB/PBB SMP</t>
  </si>
  <si>
    <t>1.01.01.1.01.01.01.16.213.5.2.1</t>
  </si>
  <si>
    <t>1.01.01.1.01.01.01.16.213.5.2.1.01</t>
  </si>
  <si>
    <t>1.01.01.1.01.01.01.16.213.5.2.1.01.01</t>
  </si>
  <si>
    <t>1.01.01.1.01.01.01.16.213.5.2.2</t>
  </si>
  <si>
    <t>1.01.01.1.01.01.01.16.213.5.2.2.01</t>
  </si>
  <si>
    <t>1.01.01.1.01.01.01.16.213.5.2.2.01.01</t>
  </si>
  <si>
    <t>1.01.01.1.01.01.01.16.213.5.2.2.01.04</t>
  </si>
  <si>
    <t>1.01.01.1.01.01.01.16.213.5.2.2.02</t>
  </si>
  <si>
    <t>1.01.01.1.01.01.01.16.213.5.2.2.02.06</t>
  </si>
  <si>
    <t>1.01.01.1.01.01.01.16.213.5.2.2.02.08</t>
  </si>
  <si>
    <t>1.01.01.1.01.01.01.16.213.5.2.2.06</t>
  </si>
  <si>
    <t>1.01.01.1.01.01.01.16.213.5.2.2.06.02</t>
  </si>
  <si>
    <t>1.01.01.1.01.01.01.16.213.5.2.2.06.03</t>
  </si>
  <si>
    <t>1.01.01.1.01.01.01.16.213.5.2.2.07</t>
  </si>
  <si>
    <t>1.01.01.1.01.01.01.16.213.5.2.2.07.02</t>
  </si>
  <si>
    <t>1.01.01.1.01.01.01.16.213.5.2.2.08</t>
  </si>
  <si>
    <t>1.01.01.1.01.01.01.16.213.5.2.2.08.01</t>
  </si>
  <si>
    <t>1.01.01.1.01.01.01.16.213.5.2.2.10</t>
  </si>
  <si>
    <t>1.01.01.1.01.01.01.16.213.5.2.2.10.07</t>
  </si>
  <si>
    <t>1.01.01.1.01.01.01.16.213.5.2.2.11</t>
  </si>
  <si>
    <t>1.01.01.1.01.01.01.16.213.5.2.2.11.02</t>
  </si>
  <si>
    <t>1.01.01.1.01.01.01.16.213.5.2.2.11.05</t>
  </si>
  <si>
    <t>1.01.01.1.01.01.01.16.213.5.2.2.14</t>
  </si>
  <si>
    <t>1.01.01.1.01.01.01.16.213.5.2.2.14.04</t>
  </si>
  <si>
    <t>1.01.01.1.01.01.01.16.213.5.2.2.27</t>
  </si>
  <si>
    <t>1.01.01.1.01.01.01.16.213.5.2.2.27.02</t>
  </si>
  <si>
    <t>1.01.01.1.01.01.01.16.218</t>
  </si>
  <si>
    <t>Penunjang DAK SD</t>
  </si>
  <si>
    <t>1.01.01.1.01.01.01.16.218.5.2.1</t>
  </si>
  <si>
    <t>1.01.01.1.01.01.01.16.218.5.2.1.01</t>
  </si>
  <si>
    <t>1.01.01.1.01.01.01.16.218.5.2.1.01.01</t>
  </si>
  <si>
    <t>1.01.01.1.01.01.01.16.218.5.2.2</t>
  </si>
  <si>
    <t>1.01.01.1.01.01.01.16.218.5.2.2.01</t>
  </si>
  <si>
    <t>1.01.01.1.01.01.01.16.218.5.2.2.01.01</t>
  </si>
  <si>
    <t>1.01.01.1.01.01.01.16.218.5.2.2.01.04</t>
  </si>
  <si>
    <t>1.01.01.1.01.01.01.16.218.5.2.2.06</t>
  </si>
  <si>
    <t>1.01.01.1.01.01.01.16.218.5.2.2.06.02</t>
  </si>
  <si>
    <t>1.01.01.1.01.01.01.16.218.5.2.2.11</t>
  </si>
  <si>
    <t>1.01.01.1.01.01.01.16.218.5.2.2.11.02</t>
  </si>
  <si>
    <t>1.01.01.1.01.01.01.16.218.5.2.2.15</t>
  </si>
  <si>
    <t>1.01.01.1.01.01.01.16.218.5.2.2.15.02</t>
  </si>
  <si>
    <t>1.01.01.1.01.01.01.16.218.5.2.3</t>
  </si>
  <si>
    <t>1.01.01.1.01.01.01.16.218.5.2.3.20</t>
  </si>
  <si>
    <t>Belanja Modal Pengadaan Alat-alat Laboratorium</t>
  </si>
  <si>
    <t>1.01.01.1.01.01.01.16.218.5.2.3.20.09</t>
  </si>
  <si>
    <t>1.01.01.1.01.01.01.16.218.5.2.3.26</t>
  </si>
  <si>
    <t>1.01.01.1.01.01.01.16.218.5.2.3.26.03</t>
  </si>
  <si>
    <t>Belanja dokumen/ administrasi tender</t>
  </si>
  <si>
    <t>1.01.01.1.01.01.01.16.218.5.2.3.26.08</t>
  </si>
  <si>
    <t>1.01.01.1.01.01.01.16.218.5.2.3.27</t>
  </si>
  <si>
    <t>1.01.01.1.01.01.01.16.218.5.2.3.27.34</t>
  </si>
  <si>
    <t>1.01.01.1.01.01.01.16.240.5.2.1</t>
  </si>
  <si>
    <t>1.01.01.1.01.01.01.16.240.5.2.1.01</t>
  </si>
  <si>
    <t>1.01.01.1.01.01.01.16.240.5.2.1.01.01</t>
  </si>
  <si>
    <t>1.01.01.1.01.01.01.16.240.5.2.1.02</t>
  </si>
  <si>
    <t>1.01.01.1.01.01.01.16.240.5.2.1.02.03</t>
  </si>
  <si>
    <t>1.01.01.1.01.01.01.16.240.5.2.2</t>
  </si>
  <si>
    <t>1.01.01.1.01.01.01.16.240.5.2.2.01</t>
  </si>
  <si>
    <t>1.01.01.1.01.01.01.16.240.5.2.2.01.01</t>
  </si>
  <si>
    <t>1.01.01.1.01.01.01.16.240.5.2.2.06</t>
  </si>
  <si>
    <t>1.01.01.1.01.01.01.16.240.5.2.2.06.01</t>
  </si>
  <si>
    <t>1.01.01.1.01.01.01.16.240.5.2.2.06.02</t>
  </si>
  <si>
    <t>1.01.01.1.01.01.01.16.240.5.2.2.11</t>
  </si>
  <si>
    <t>1.01.01.1.01.01.01.16.240.5.2.2.11.02</t>
  </si>
  <si>
    <t>1.01.01.1.01.01.01.16.240.5.2.2.11.05</t>
  </si>
  <si>
    <t>1.01.01.1.01.01.01.16.240.5.2.2.15</t>
  </si>
  <si>
    <t>1.01.01.1.01.01.01.16.240.5.2.2.15.02</t>
  </si>
  <si>
    <t>1.01.01.1.01.01.01.16.240.5.2.2.17</t>
  </si>
  <si>
    <t>1.01.01.1.01.01.01.16.240.5.2.2.17.04</t>
  </si>
  <si>
    <t>1.01.01.1.01.01.01.16.245.5.2.1</t>
  </si>
  <si>
    <t>1.01.01.1.01.01.01.16.245.5.2.1.01</t>
  </si>
  <si>
    <t>1.01.01.1.01.01.01.16.245.5.2.1.01.01</t>
  </si>
  <si>
    <t>1.01.01.1.01.01.01.16.245.5.2.1.01.02</t>
  </si>
  <si>
    <t>1.01.01.1.01.01.01.16.245.5.2.1.01.03</t>
  </si>
  <si>
    <t>1.01.01.1.01.01.01.16.245.5.2.1.02</t>
  </si>
  <si>
    <t>1.01.01.1.01.01.01.16.245.5.2.1.02.03</t>
  </si>
  <si>
    <t>1.01.01.1.01.01.01.16.245.5.2.2</t>
  </si>
  <si>
    <t>1.01.01.1.01.01.01.16.245.5.2.2.01</t>
  </si>
  <si>
    <t>1.01.01.1.01.01.01.16.245.5.2.2.01.01</t>
  </si>
  <si>
    <t>1.01.01.1.01.01.01.16.245.5.2.2.06</t>
  </si>
  <si>
    <t>1.01.01.1.01.01.01.16.245.5.2.2.06.02</t>
  </si>
  <si>
    <t>1.01.01.1.01.01.01.16.245.5.2.2.15</t>
  </si>
  <si>
    <t>1.01.01.1.01.01.01.16.245.5.2.2.15.01</t>
  </si>
  <si>
    <t>1.01.01.1.01.01.01.16.245.5.2.2.15.02</t>
  </si>
  <si>
    <t>1.01.01.1.01.01.01.16.245.5.2.2.21</t>
  </si>
  <si>
    <t>1.01.01.1.01.01.01.16.245.5.2.2.21.03</t>
  </si>
  <si>
    <t>1.01.01.1.01.01.01.16.246</t>
  </si>
  <si>
    <t>Sisa Kegiatan BOS tingkat Sekolah Dasar (SD)</t>
  </si>
  <si>
    <t>1.01.01.1.01.01.01.16.246.5.2.1</t>
  </si>
  <si>
    <t>1.01.01.1.01.01.01.16.246.5.2.1.05</t>
  </si>
  <si>
    <t>1.01.01.1.01.01.01.16.246.5.2.1.05.01</t>
  </si>
  <si>
    <t>1.01.01.1.01.01.01.16.246.5.2.2</t>
  </si>
  <si>
    <t>1.01.01.1.01.01.01.16.246.5.2.2.22</t>
  </si>
  <si>
    <t>1.01.01.1.01.01.01.16.246.5.2.2.22.01</t>
  </si>
  <si>
    <t>1.01.01.1.01.01.01.16.246.5.2.3</t>
  </si>
  <si>
    <t>1.01.01.1.01.01.01.16.246.5.2.3.33</t>
  </si>
  <si>
    <t>1.01.01.1.01.01.01.16.246.5.2.3.33.01</t>
  </si>
  <si>
    <t>1.01.01.1.01.01.01.16.247</t>
  </si>
  <si>
    <t>Sisa Kegiatan BOS tingkat Sekolah Menengah Pertama (SMP)</t>
  </si>
  <si>
    <t>1.01.01.1.01.01.01.16.247.5.2.1</t>
  </si>
  <si>
    <t>1.01.01.1.01.01.01.16.247.5.2.1.05</t>
  </si>
  <si>
    <t>1.01.01.1.01.01.01.16.247.5.2.1.05.01</t>
  </si>
  <si>
    <t>1.01.01.1.01.01.01.16.247.5.2.2</t>
  </si>
  <si>
    <t>1.01.01.1.01.01.01.16.247.5.2.2.22</t>
  </si>
  <si>
    <t>1.01.01.1.01.01.01.16.247.5.2.2.22.01</t>
  </si>
  <si>
    <t>1.01.01.1.01.01.01.16.247.5.2.3</t>
  </si>
  <si>
    <t>1.01.01.1.01.01.01.16.247.5.2.3.33</t>
  </si>
  <si>
    <t>1.01.01.1.01.01.01.16.247.5.2.3.33.01</t>
  </si>
  <si>
    <t>1.01.01.1.01.01.01.16.250.5.2.1</t>
  </si>
  <si>
    <t>1.01.01.1.01.01.01.16.250.5.2.1.01</t>
  </si>
  <si>
    <t>1.01.01.1.01.01.01.16.250.5.2.1.01.05</t>
  </si>
  <si>
    <t>1.01.01.1.01.01.01.16.250.5.2.1.02</t>
  </si>
  <si>
    <t>1.01.01.1.01.01.01.16.250.5.2.1.02.04</t>
  </si>
  <si>
    <t>1.01.01.1.01.01.01.16.250.5.2.2</t>
  </si>
  <si>
    <t>1.01.01.1.01.01.01.16.250.5.2.2.01</t>
  </si>
  <si>
    <t>1.01.01.1.01.01.01.16.250.5.2.2.01.01</t>
  </si>
  <si>
    <t>1.01.01.1.01.01.01.16.250.5.2.2.02</t>
  </si>
  <si>
    <t>1.01.01.1.01.01.01.16.250.5.2.2.02.06</t>
  </si>
  <si>
    <t>1.01.01.1.01.01.01.16.250.5.2.2.06</t>
  </si>
  <si>
    <t>1.01.01.1.01.01.01.16.250.5.2.2.06.01</t>
  </si>
  <si>
    <t>1.01.01.1.01.01.01.16.250.5.2.2.06.02</t>
  </si>
  <si>
    <t>1.01.01.1.01.01.01.16.250.5.2.2.06.03</t>
  </si>
  <si>
    <t>1.01.01.1.01.01.01.16.250.5.2.2.08</t>
  </si>
  <si>
    <t>1.01.01.1.01.01.01.16.250.5.2.2.08.01</t>
  </si>
  <si>
    <t>1.01.01.1.01.01.01.16.250.5.2.2.10</t>
  </si>
  <si>
    <t>1.01.01.1.01.01.01.16.250.5.2.2.10.01</t>
  </si>
  <si>
    <t>1.01.01.1.01.01.01.16.250.5.2.2.10.05</t>
  </si>
  <si>
    <t>1.01.01.1.01.01.01.16.250.5.2.2.10.07</t>
  </si>
  <si>
    <t>1.01.01.1.01.01.01.16.250.5.2.2.11</t>
  </si>
  <si>
    <t>1.01.01.1.01.01.01.16.250.5.2.2.11.02</t>
  </si>
  <si>
    <t>1.01.01.1.01.01.01.16.250.5.2.2.11.05</t>
  </si>
  <si>
    <t>1.01.01.1.01.01.01.16.250.5.2.2.14</t>
  </si>
  <si>
    <t>1.01.01.1.01.01.01.16.250.5.2.2.14.08</t>
  </si>
  <si>
    <t>Belanja Pakaian Jaket</t>
  </si>
  <si>
    <t>1.01.01.1.01.01.01.16.250.5.2.2.17</t>
  </si>
  <si>
    <t>1.01.01.1.01.01.01.16.250.5.2.2.17.03</t>
  </si>
  <si>
    <t>1.01.01.1.01.01.01.16.251</t>
  </si>
  <si>
    <t>Penyelenggaraan Lomba Mata Pelajaran Islam, dan Seni Islami SMP</t>
  </si>
  <si>
    <t>1.01.01.1.01.01.01.16.257.5.2.1</t>
  </si>
  <si>
    <t>1.01.01.1.01.01.01.16.257.5.2.1.02</t>
  </si>
  <si>
    <t>1.01.01.1.01.01.01.16.257.5.2.1.02.04</t>
  </si>
  <si>
    <t>1.01.01.1.01.01.01.16.257.5.2.2</t>
  </si>
  <si>
    <t>1.01.01.1.01.01.01.16.257.5.2.2.01</t>
  </si>
  <si>
    <t>1.01.01.1.01.01.01.16.257.5.2.2.01.01</t>
  </si>
  <si>
    <t>1.01.01.1.01.01.01.16.257.5.2.2.06</t>
  </si>
  <si>
    <t>1.01.01.1.01.01.01.16.257.5.2.2.06.02</t>
  </si>
  <si>
    <t>1.01.01.1.01.01.01.16.257.5.2.2.08</t>
  </si>
  <si>
    <t>1.01.01.1.01.01.01.16.257.5.2.2.08.01</t>
  </si>
  <si>
    <t>1.01.01.1.01.01.01.16.257.5.2.2.11</t>
  </si>
  <si>
    <t>1.01.01.1.01.01.01.16.257.5.2.2.11.02</t>
  </si>
  <si>
    <t>1.01.01.1.01.01.01.16.257.5.2.2.15</t>
  </si>
  <si>
    <t>1.01.01.1.01.01.01.16.257.5.2.2.15.01</t>
  </si>
  <si>
    <t>1.01.01.1.01.01.01.18</t>
  </si>
  <si>
    <t>Program Pendidikan Non Formal</t>
  </si>
  <si>
    <t>1.01.01.1.01.01.01.18.016</t>
  </si>
  <si>
    <t>Peningkatan Pendidikan Masyarakat</t>
  </si>
  <si>
    <t>1.01.01.1.01.01.01.18.016.5.2.1</t>
  </si>
  <si>
    <t>1.01.01.1.01.01.01.18.016.5.2.1.01</t>
  </si>
  <si>
    <t>1.01.01.1.01.01.01.18.016.5.2.1.01.01</t>
  </si>
  <si>
    <t>1.01.01.1.01.01.01.18.016.5.2.2</t>
  </si>
  <si>
    <t>1.01.01.1.01.01.01.18.016.5.2.2.01</t>
  </si>
  <si>
    <t>1.01.01.1.01.01.01.18.016.5.2.2.01.01</t>
  </si>
  <si>
    <t>1.01.01.1.01.01.01.18.016.5.2.2.02</t>
  </si>
  <si>
    <t>1.01.01.1.01.01.01.18.016.5.2.2.02.14</t>
  </si>
  <si>
    <t>Belanja bahan pelatihan</t>
  </si>
  <si>
    <t>1.01.01.1.01.01.01.18.016.5.2.2.11</t>
  </si>
  <si>
    <t>1.01.01.1.01.01.01.18.016.5.2.2.11.05</t>
  </si>
  <si>
    <t>1.01.01.1.01.01.01.18.016.5.2.2.17</t>
  </si>
  <si>
    <t>1.01.01.1.01.01.01.18.016.5.2.2.17.03</t>
  </si>
  <si>
    <t>1.01.01.1.01.01.01.18.016.5.2.2.17.04</t>
  </si>
  <si>
    <t>1.01.01.1.01.01.01.18.028</t>
  </si>
  <si>
    <t>Penyelenggaraan HAI dan HAN</t>
  </si>
  <si>
    <t>1.01.01.1.01.01.01.18.028.5.2.1</t>
  </si>
  <si>
    <t>1.01.01.1.01.01.01.18.028.5.2.1.01</t>
  </si>
  <si>
    <t>1.01.01.1.01.01.01.18.028.5.2.1.01.01</t>
  </si>
  <si>
    <t>1.01.01.1.01.01.01.18.028.5.2.1.02</t>
  </si>
  <si>
    <t>1.01.01.1.01.01.01.18.028.5.2.1.02.04</t>
  </si>
  <si>
    <t>1.01.01.1.01.01.01.18.028.5.2.2</t>
  </si>
  <si>
    <t>1.01.01.1.01.01.01.18.028.5.2.2.02</t>
  </si>
  <si>
    <t>1.01.01.1.01.01.01.18.028.5.2.2.02.06</t>
  </si>
  <si>
    <t>1.01.01.1.01.01.01.18.028.5.2.2.02.08</t>
  </si>
  <si>
    <t>1.01.01.1.01.01.01.18.028.5.2.2.06</t>
  </si>
  <si>
    <t>1.01.01.1.01.01.01.18.028.5.2.2.06.02</t>
  </si>
  <si>
    <t>1.01.01.1.01.01.01.18.028.5.2.2.06.03</t>
  </si>
  <si>
    <t>1.01.01.1.01.01.01.18.028.5.2.2.07</t>
  </si>
  <si>
    <t>1.01.01.1.01.01.01.18.028.5.2.2.07.02</t>
  </si>
  <si>
    <t>1.01.01.1.01.01.01.18.028.5.2.2.10</t>
  </si>
  <si>
    <t>1.01.01.1.01.01.01.18.028.5.2.2.10.07</t>
  </si>
  <si>
    <t>1.01.01.1.01.01.01.18.028.5.2.2.11</t>
  </si>
  <si>
    <t>1.01.01.1.01.01.01.18.028.5.2.2.11.02</t>
  </si>
  <si>
    <t>1.01.01.1.01.01.01.18.028.5.2.2.11.05</t>
  </si>
  <si>
    <t>1.01.01.1.01.01.01.18.028.5.2.2.17</t>
  </si>
  <si>
    <t>1.01.01.1.01.01.01.18.028.5.2.2.17.03</t>
  </si>
  <si>
    <t>1.01.01.1.01.01.01.18.030</t>
  </si>
  <si>
    <t>Penyelenggaraan Paket A setara SD dan Paket B setara SLTP</t>
  </si>
  <si>
    <t>1.01.01.1.01.01.01.18.030.5.2.1</t>
  </si>
  <si>
    <t>1.01.01.1.01.01.01.18.030.5.2.1.01</t>
  </si>
  <si>
    <t>1.01.01.1.01.01.01.18.030.5.2.1.01.01</t>
  </si>
  <si>
    <t>1.01.01.1.01.01.01.18.030.5.2.1.02</t>
  </si>
  <si>
    <t>1.01.01.1.01.01.01.18.030.5.2.1.02.02</t>
  </si>
  <si>
    <t>1.01.01.1.01.01.01.18.030.5.2.2</t>
  </si>
  <si>
    <t>1.01.01.1.01.01.01.18.030.5.2.2.01</t>
  </si>
  <si>
    <t>1.01.01.1.01.01.01.18.030.5.2.2.01.01</t>
  </si>
  <si>
    <t>1.01.01.1.01.01.01.18.030.5.2.2.02</t>
  </si>
  <si>
    <t>1.01.01.1.01.01.01.18.030.5.2.2.02.14</t>
  </si>
  <si>
    <t>1.01.01.1.01.01.01.18.030.5.2.2.06</t>
  </si>
  <si>
    <t>1.01.01.1.01.01.01.18.030.5.2.2.06.01</t>
  </si>
  <si>
    <t>1.01.01.1.01.01.01.18.030.5.2.2.06.02</t>
  </si>
  <si>
    <t>1.01.01.1.01.01.01.18.030.5.2.2.11</t>
  </si>
  <si>
    <t>1.01.01.1.01.01.01.18.030.5.2.2.11.02</t>
  </si>
  <si>
    <t>1.01.01.1.01.01.01.18.030.5.2.2.15</t>
  </si>
  <si>
    <t>1.01.01.1.01.01.01.18.030.5.2.2.15.01</t>
  </si>
  <si>
    <t>1.01.01.1.01.01.01.18.037</t>
  </si>
  <si>
    <t>Pendampingan PNF</t>
  </si>
  <si>
    <t>1.01.01.1.01.01.01.18.037.5.2.1</t>
  </si>
  <si>
    <t>1.01.01.1.01.01.01.18.037.5.2.1.01</t>
  </si>
  <si>
    <t>1.01.01.1.01.01.01.18.037.5.2.1.01.01</t>
  </si>
  <si>
    <t>1.01.01.1.01.01.01.18.037.5.2.2</t>
  </si>
  <si>
    <t>1.01.01.1.01.01.01.18.037.5.2.2.01</t>
  </si>
  <si>
    <t>1.01.01.1.01.01.01.18.037.5.2.2.01.01</t>
  </si>
  <si>
    <t>1.01.01.1.01.01.01.18.037.5.2.2.06</t>
  </si>
  <si>
    <t>1.01.01.1.01.01.01.18.037.5.2.2.06.02</t>
  </si>
  <si>
    <t>1.01.01.1.01.01.01.18.037.5.2.2.11</t>
  </si>
  <si>
    <t>1.01.01.1.01.01.01.18.037.5.2.2.11.02</t>
  </si>
  <si>
    <t>1.01.01.1.01.01.01.18.037.5.2.2.11.05</t>
  </si>
  <si>
    <t>1.01.01.1.01.01.01.18.037.5.2.2.15</t>
  </si>
  <si>
    <t>1.01.01.1.01.01.01.18.037.5.2.2.15.01</t>
  </si>
  <si>
    <t>1.01.01.1.01.01.01.18.037.5.2.2.15.02</t>
  </si>
  <si>
    <t>1.01.01.1.01.01.01.18.037.5.2.2.17</t>
  </si>
  <si>
    <t>1.01.01.1.01.01.01.18.037.5.2.2.17.03</t>
  </si>
  <si>
    <t>1.01.01.1.01.01.01.18.038</t>
  </si>
  <si>
    <t>Penyelenggaraan Ujian Nasional Paket A, B dan C</t>
  </si>
  <si>
    <t>1.01.01.1.01.01.01.18.038.5.2.1</t>
  </si>
  <si>
    <t>1.01.01.1.01.01.01.18.038.5.2.1.01</t>
  </si>
  <si>
    <t>1.01.01.1.01.01.01.18.038.5.2.1.01.01</t>
  </si>
  <si>
    <t>1.01.01.1.01.01.01.18.038.5.2.1.02</t>
  </si>
  <si>
    <t>1.01.01.1.01.01.01.18.038.5.2.1.02.02</t>
  </si>
  <si>
    <t>1.01.01.1.01.01.01.18.038.5.2.1.02.03</t>
  </si>
  <si>
    <t>1.01.01.1.01.01.01.18.038.5.2.2</t>
  </si>
  <si>
    <t>1.01.01.1.01.01.01.18.038.5.2.2.01</t>
  </si>
  <si>
    <t>1.01.01.1.01.01.01.18.038.5.2.2.01.01</t>
  </si>
  <si>
    <t>1.01.01.1.01.01.01.18.038.5.2.2.01.04</t>
  </si>
  <si>
    <t>1.01.01.1.01.01.01.18.038.5.2.2.06</t>
  </si>
  <si>
    <t>1.01.01.1.01.01.01.18.038.5.2.2.06.02</t>
  </si>
  <si>
    <t>1.01.01.1.01.01.01.18.038.5.2.2.06.03</t>
  </si>
  <si>
    <t>1.01.01.1.01.01.01.18.038.5.2.2.10</t>
  </si>
  <si>
    <t>1.01.01.1.01.01.01.18.038.5.2.2.10.04</t>
  </si>
  <si>
    <t>Belanja Sewa Generator</t>
  </si>
  <si>
    <t>1.01.01.1.01.01.01.18.038.5.2.2.11</t>
  </si>
  <si>
    <t>1.01.01.1.01.01.01.18.038.5.2.2.11.02</t>
  </si>
  <si>
    <t>1.01.01.1.01.01.01.18.038.5.2.2.11.05</t>
  </si>
  <si>
    <t>1.01.01.1.01.01.01.18.038.5.2.2.15</t>
  </si>
  <si>
    <t>1.01.01.1.01.01.01.18.038.5.2.2.15.01</t>
  </si>
  <si>
    <t>1.01.01.1.01.01.01.18.038.5.2.2.15.02</t>
  </si>
  <si>
    <t>1.01.01.1.01.01.01.18.038.5.2.2.17</t>
  </si>
  <si>
    <t>1.01.01.1.01.01.01.18.038.5.2.2.17.03</t>
  </si>
  <si>
    <t>1.01.01.1.01.01.01.18.039</t>
  </si>
  <si>
    <t>Penyelenggaraan PKBM</t>
  </si>
  <si>
    <t>1.01.01.1.01.01.01.18.039.5.2.1</t>
  </si>
  <si>
    <t>1.01.01.1.01.01.01.18.039.5.2.1.01</t>
  </si>
  <si>
    <t>1.01.01.1.01.01.01.18.039.5.2.1.01.01</t>
  </si>
  <si>
    <t>1.01.01.1.01.01.01.18.039.5.2.1.02</t>
  </si>
  <si>
    <t>1.01.01.1.01.01.01.18.039.5.2.1.02.02</t>
  </si>
  <si>
    <t>1.01.01.1.01.01.01.18.039.5.2.2</t>
  </si>
  <si>
    <t>1.01.01.1.01.01.01.18.039.5.2.2.01</t>
  </si>
  <si>
    <t>1.01.01.1.01.01.01.18.039.5.2.2.01.01</t>
  </si>
  <si>
    <t>1.01.01.1.01.01.01.18.039.5.2.2.06</t>
  </si>
  <si>
    <t>1.01.01.1.01.01.01.18.039.5.2.2.06.02</t>
  </si>
  <si>
    <t>1.01.01.1.01.01.01.18.039.5.2.2.11</t>
  </si>
  <si>
    <t>1.01.01.1.01.01.01.18.039.5.2.2.11.02</t>
  </si>
  <si>
    <t>1.01.01.1.01.01.01.18.053</t>
  </si>
  <si>
    <t>Pelaksanaan Kurikulum Muatan Lokal Budi Pekerti dan Budaya Jawa Pendidikan Non formal</t>
  </si>
  <si>
    <t>1.01.01.1.01.01.01.18.053.5.2.1</t>
  </si>
  <si>
    <t>1.01.01.1.01.01.01.18.053.5.2.1.01</t>
  </si>
  <si>
    <t>1.01.01.1.01.01.01.18.053.5.2.1.01.01</t>
  </si>
  <si>
    <t>1.01.01.1.01.01.01.18.053.5.2.1.01.05</t>
  </si>
  <si>
    <t>1.01.01.1.01.01.01.18.053.5.2.1.02</t>
  </si>
  <si>
    <t>1.01.01.1.01.01.01.18.053.5.2.1.02.03</t>
  </si>
  <si>
    <t>1.01.01.1.01.01.01.18.053.5.2.2</t>
  </si>
  <si>
    <t>1.01.01.1.01.01.01.18.053.5.2.2.01</t>
  </si>
  <si>
    <t>1.01.01.1.01.01.01.18.053.5.2.2.01.01</t>
  </si>
  <si>
    <t>1.01.01.1.01.01.01.18.053.5.2.2.02</t>
  </si>
  <si>
    <t>1.01.01.1.01.01.01.18.053.5.2.2.02.06</t>
  </si>
  <si>
    <t>1.01.01.1.01.01.01.18.053.5.2.2.02.08</t>
  </si>
  <si>
    <t>1.01.01.1.01.01.01.18.053.5.2.2.06</t>
  </si>
  <si>
    <t>1.01.01.1.01.01.01.18.053.5.2.2.06.02</t>
  </si>
  <si>
    <t>1.01.01.1.01.01.01.18.053.5.2.2.06.03</t>
  </si>
  <si>
    <t>1.01.01.1.01.01.01.18.053.5.2.2.10</t>
  </si>
  <si>
    <t>1.01.01.1.01.01.01.18.053.5.2.2.10.07</t>
  </si>
  <si>
    <t>1.01.01.1.01.01.01.18.053.5.2.2.11</t>
  </si>
  <si>
    <t>1.01.01.1.01.01.01.18.053.5.2.2.11.02</t>
  </si>
  <si>
    <t>1.01.01.1.01.01.01.18.053.5.2.2.11.05</t>
  </si>
  <si>
    <t>1.01.01.1.01.01.01.18.053.5.2.2.17</t>
  </si>
  <si>
    <t>1.01.01.1.01.01.01.18.053.5.2.2.17.03</t>
  </si>
  <si>
    <t>1.01.01.1.01.01.01.18.066</t>
  </si>
  <si>
    <t>Fasilitasi Akreditasi Lembaga PNF</t>
  </si>
  <si>
    <t>1.01.01.1.01.01.01.18.066.5.2.1</t>
  </si>
  <si>
    <t>1.01.01.1.01.01.01.18.066.5.2.1.01</t>
  </si>
  <si>
    <t>1.01.01.1.01.01.01.18.066.5.2.1.01.01</t>
  </si>
  <si>
    <t>1.01.01.1.01.01.01.18.066.5.2.1.02</t>
  </si>
  <si>
    <t>1.01.01.1.01.01.01.18.066.5.2.1.02.04</t>
  </si>
  <si>
    <t>1.01.01.1.01.01.01.18.066.5.2.2</t>
  </si>
  <si>
    <t>1.01.01.1.01.01.01.18.066.5.2.2.01</t>
  </si>
  <si>
    <t>1.01.01.1.01.01.01.18.066.5.2.2.01.01</t>
  </si>
  <si>
    <t>1.01.01.1.01.01.01.18.066.5.2.2.06</t>
  </si>
  <si>
    <t>1.01.01.1.01.01.01.18.066.5.2.2.06.02</t>
  </si>
  <si>
    <t>1.01.01.1.01.01.01.18.066.5.2.2.11</t>
  </si>
  <si>
    <t>1.01.01.1.01.01.01.18.066.5.2.2.11.02</t>
  </si>
  <si>
    <t>1.01.01.1.01.01.01.18.066.5.2.2.15</t>
  </si>
  <si>
    <t>1.01.01.1.01.01.01.18.066.5.2.2.15.01</t>
  </si>
  <si>
    <t>1.01.01.1.01.01.01.18.067.5.2.1</t>
  </si>
  <si>
    <t>1.01.01.1.01.01.01.18.067.5.2.1.01</t>
  </si>
  <si>
    <t>1.01.01.1.01.01.01.18.067.5.2.1.01.01</t>
  </si>
  <si>
    <t>1.01.01.1.01.01.01.18.067.5.2.1.02</t>
  </si>
  <si>
    <t>1.01.01.1.01.01.01.18.067.5.2.1.02.02</t>
  </si>
  <si>
    <t>1.01.01.1.01.01.01.18.067.5.2.2</t>
  </si>
  <si>
    <t>1.01.01.1.01.01.01.18.067.5.2.2.01</t>
  </si>
  <si>
    <t>1.01.01.1.01.01.01.18.067.5.2.2.01.01</t>
  </si>
  <si>
    <t>1.01.01.1.01.01.01.18.067.5.2.2.02</t>
  </si>
  <si>
    <t>1.01.01.1.01.01.01.18.067.5.2.2.02.14</t>
  </si>
  <si>
    <t>1.01.01.1.01.01.01.18.067.5.2.2.06</t>
  </si>
  <si>
    <t>1.01.01.1.01.01.01.18.067.5.2.2.06.01</t>
  </si>
  <si>
    <t>1.01.01.1.01.01.01.18.067.5.2.2.06.02</t>
  </si>
  <si>
    <t>1.01.01.1.01.01.01.18.067.5.2.2.11</t>
  </si>
  <si>
    <t>1.01.01.1.01.01.01.18.067.5.2.2.11.02</t>
  </si>
  <si>
    <t>1.01.01.1.01.01.01.18.067.5.2.2.15</t>
  </si>
  <si>
    <t>1.01.01.1.01.01.01.18.067.5.2.2.15.01</t>
  </si>
  <si>
    <t>1.01.01.1.01.01.01.18.070</t>
  </si>
  <si>
    <t>Dana Alokasi Khusus (DAK) Sanggar Kegiatan Belajar</t>
  </si>
  <si>
    <t>1.01.01.1.01.01.01.18.070.5.2.3.27</t>
  </si>
  <si>
    <t>1.01.01.1.01.01.01.18.070.5.2.3.27.34</t>
  </si>
  <si>
    <t>Belanja Modal Pengadaan Buku Perpustakaan</t>
  </si>
  <si>
    <t>1.01.01.1.01.01.01.18.071.5.2.1</t>
  </si>
  <si>
    <t>1.01.01.1.01.01.01.18.071.5.2.1.01</t>
  </si>
  <si>
    <t>1.01.01.1.01.01.01.18.071.5.2.1.01.01</t>
  </si>
  <si>
    <t>1.01.01.1.01.01.01.18.071.5.2.1.01.02</t>
  </si>
  <si>
    <t>1.01.01.1.01.01.01.18.071.5.2.1.01.03</t>
  </si>
  <si>
    <t>1.01.01.1.01.01.01.18.071.5.2.2</t>
  </si>
  <si>
    <t>1.01.01.1.01.01.01.18.071.5.2.2.23</t>
  </si>
  <si>
    <t>1.01.01.1.01.01.01.18.071.5.2.2.23.01</t>
  </si>
  <si>
    <t>1.01.01.1.01.01.01.20</t>
  </si>
  <si>
    <t>Program Peningkatan Mutu Pendidik dan Tenaga Kependidikan</t>
  </si>
  <si>
    <t>1.01.01.1.01.01.01.20.001</t>
  </si>
  <si>
    <t>Pelaksanaan sertifikasi pendidik</t>
  </si>
  <si>
    <t>1.01.01.1.01.01.01.20.001.5.2.1</t>
  </si>
  <si>
    <t>1.01.01.1.01.01.01.20.001.5.2.1.01</t>
  </si>
  <si>
    <t>1.01.01.1.01.01.01.20.001.5.2.1.01.01</t>
  </si>
  <si>
    <t>1.01.01.1.01.01.01.20.001.5.2.2</t>
  </si>
  <si>
    <t>1.01.01.1.01.01.01.20.001.5.2.2.01</t>
  </si>
  <si>
    <t>1.01.01.1.01.01.01.20.001.5.2.2.01.01</t>
  </si>
  <si>
    <t>1.01.01.1.01.01.01.20.001.5.2.2.06</t>
  </si>
  <si>
    <t>1.01.01.1.01.01.01.20.001.5.2.2.06.02</t>
  </si>
  <si>
    <t>1.01.01.1.01.01.01.20.001.5.2.2.11</t>
  </si>
  <si>
    <t>1.01.01.1.01.01.01.20.001.5.2.2.11.02</t>
  </si>
  <si>
    <t>1.01.01.1.01.01.01.20.001.5.2.2.15</t>
  </si>
  <si>
    <t>1.01.01.1.01.01.01.20.001.5.2.2.15.02</t>
  </si>
  <si>
    <t>1.01.01.1.01.01.01.20.014</t>
  </si>
  <si>
    <t>Penilaian Kinerja Kepala Sekolah</t>
  </si>
  <si>
    <t>1.01.01.1.01.01.01.20.014.5.2.1</t>
  </si>
  <si>
    <t>1.01.01.1.01.01.01.20.014.5.2.1.01</t>
  </si>
  <si>
    <t>1.01.01.1.01.01.01.20.014.5.2.1.01.01</t>
  </si>
  <si>
    <t>1.01.01.1.01.01.01.20.014.5.2.2</t>
  </si>
  <si>
    <t>1.01.01.1.01.01.01.20.014.5.2.2.01</t>
  </si>
  <si>
    <t>1.01.01.1.01.01.01.20.014.5.2.2.01.01</t>
  </si>
  <si>
    <t>1.01.01.1.01.01.01.20.014.5.2.2.06</t>
  </si>
  <si>
    <t>1.01.01.1.01.01.01.20.014.5.2.2.06.02</t>
  </si>
  <si>
    <t>1.01.01.1.01.01.01.20.014.5.2.2.11</t>
  </si>
  <si>
    <t>1.01.01.1.01.01.01.20.014.5.2.2.11.02</t>
  </si>
  <si>
    <t>1.01.01.1.01.01.01.20.014.5.2.2.17</t>
  </si>
  <si>
    <t>1.01.01.1.01.01.01.20.014.5.2.2.17.03</t>
  </si>
  <si>
    <t>1.01.01.1.01.01.01.20.017</t>
  </si>
  <si>
    <t>Seleksi Kepala Sekolah</t>
  </si>
  <si>
    <t>1.01.01.1.01.01.01.20.017.5.2.1</t>
  </si>
  <si>
    <t>1.01.01.1.01.01.01.20.017.5.2.1.01</t>
  </si>
  <si>
    <t>1.01.01.1.01.01.01.20.017.5.2.1.01.01</t>
  </si>
  <si>
    <t>1.01.01.1.01.01.01.20.017.5.2.2</t>
  </si>
  <si>
    <t>1.01.01.1.01.01.01.20.017.5.2.2.01</t>
  </si>
  <si>
    <t>1.01.01.1.01.01.01.20.017.5.2.2.01.01</t>
  </si>
  <si>
    <t>1.01.01.1.01.01.01.20.017.5.2.2.03</t>
  </si>
  <si>
    <t>1.01.01.1.01.01.01.20.017.5.2.2.03.30</t>
  </si>
  <si>
    <t>1.01.01.1.01.01.01.20.017.5.2.2.06</t>
  </si>
  <si>
    <t>1.01.01.1.01.01.01.20.017.5.2.2.06.02</t>
  </si>
  <si>
    <t>1.01.01.1.01.01.01.20.017.5.2.2.11</t>
  </si>
  <si>
    <t>1.01.01.1.01.01.01.20.017.5.2.2.11.02</t>
  </si>
  <si>
    <t>1.01.01.1.01.01.01.20.017.5.2.2.15</t>
  </si>
  <si>
    <t>1.01.01.1.01.01.01.20.017.5.2.2.15.02</t>
  </si>
  <si>
    <t>1.01.01.1.01.01.01.20.019</t>
  </si>
  <si>
    <t>Seleksi guru berprestasi</t>
  </si>
  <si>
    <t>1.01.01.1.01.01.01.20.019.5.2.1</t>
  </si>
  <si>
    <t>1.01.01.1.01.01.01.20.019.5.2.1.01</t>
  </si>
  <si>
    <t>1.01.01.1.01.01.01.20.019.5.2.1.01.01</t>
  </si>
  <si>
    <t>1.01.01.1.01.01.01.20.019.5.2.2</t>
  </si>
  <si>
    <t>1.01.01.1.01.01.01.20.019.5.2.2.01</t>
  </si>
  <si>
    <t>1.01.01.1.01.01.01.20.019.5.2.2.01.01</t>
  </si>
  <si>
    <t>1.01.01.1.01.01.01.20.019.5.2.2.02</t>
  </si>
  <si>
    <t>1.01.01.1.01.01.01.20.019.5.2.2.02.06</t>
  </si>
  <si>
    <t>1.01.01.1.01.01.01.20.019.5.2.2.06</t>
  </si>
  <si>
    <t>1.01.01.1.01.01.01.20.019.5.2.2.06.01</t>
  </si>
  <si>
    <t>1.01.01.1.01.01.01.20.019.5.2.2.06.02</t>
  </si>
  <si>
    <t>1.01.01.1.01.01.01.20.019.5.2.2.11</t>
  </si>
  <si>
    <t>1.01.01.1.01.01.01.20.019.5.2.2.11.02</t>
  </si>
  <si>
    <t>1.01.01.1.01.01.01.20.019.5.2.2.11.05</t>
  </si>
  <si>
    <t>1.01.01.1.01.01.01.20.019.5.2.2.15</t>
  </si>
  <si>
    <t>1.01.01.1.01.01.01.20.019.5.2.2.15.02</t>
  </si>
  <si>
    <t>1.01.01.1.01.01.01.20.019.5.2.2.27</t>
  </si>
  <si>
    <t>1.01.01.1.01.01.01.20.019.5.2.2.27.02</t>
  </si>
  <si>
    <t>1.01.01.1.01.01.01.20.023</t>
  </si>
  <si>
    <t>Fasilitasi bantuan kesejahteraan bagi PTT dan GTT</t>
  </si>
  <si>
    <t>1.01.01.1.01.01.01.20.023.5.2.1</t>
  </si>
  <si>
    <t>1.01.01.1.01.01.01.20.023.5.2.1.01</t>
  </si>
  <si>
    <t>1.01.01.1.01.01.01.20.023.5.2.1.01.01</t>
  </si>
  <si>
    <t>1.01.01.1.01.01.01.20.023.5.2.2</t>
  </si>
  <si>
    <t>1.01.01.1.01.01.01.20.023.5.2.2.01</t>
  </si>
  <si>
    <t>1.01.01.1.01.01.01.20.023.5.2.2.01.01</t>
  </si>
  <si>
    <t>1.01.01.1.01.01.01.20.023.5.2.2.06</t>
  </si>
  <si>
    <t>1.01.01.1.01.01.01.20.023.5.2.2.06.02</t>
  </si>
  <si>
    <t>1.01.01.1.01.01.01.20.023.5.2.2.11</t>
  </si>
  <si>
    <t>1.01.01.1.01.01.01.20.023.5.2.2.11.02</t>
  </si>
  <si>
    <t>1.01.01.1.01.01.01.20.037</t>
  </si>
  <si>
    <t>Penilaian PAK tenaga fungsional pendidikan</t>
  </si>
  <si>
    <t>1.01.01.1.01.01.01.20.037.5.2.1</t>
  </si>
  <si>
    <t>1.01.01.1.01.01.01.20.037.5.2.1.01</t>
  </si>
  <si>
    <t>1.01.01.1.01.01.01.20.037.5.2.1.01.01</t>
  </si>
  <si>
    <t>1.01.01.1.01.01.01.20.037.5.2.2</t>
  </si>
  <si>
    <t>1.01.01.1.01.01.01.20.037.5.2.2.01</t>
  </si>
  <si>
    <t>1.01.01.1.01.01.01.20.037.5.2.2.01.01</t>
  </si>
  <si>
    <t>1.01.01.1.01.01.01.20.037.5.2.2.06</t>
  </si>
  <si>
    <t>1.01.01.1.01.01.01.20.037.5.2.2.06.02</t>
  </si>
  <si>
    <t>1.01.01.1.01.01.01.20.037.5.2.2.07</t>
  </si>
  <si>
    <t>1.01.01.1.01.01.01.20.037.5.2.2.07.02</t>
  </si>
  <si>
    <t>1.01.01.1.01.01.01.20.037.5.2.2.11</t>
  </si>
  <si>
    <t>1.01.01.1.01.01.01.20.037.5.2.2.11.02</t>
  </si>
  <si>
    <t>1.01.01.1.01.01.01.20.037.5.2.2.11.05</t>
  </si>
  <si>
    <t>1.01.01.1.01.01.01.20.037.5.2.2.15</t>
  </si>
  <si>
    <t>1.01.01.1.01.01.01.20.037.5.2.2.15.02</t>
  </si>
  <si>
    <t>1.01.01.1.01.01.01.20.038</t>
  </si>
  <si>
    <t>Pelaksanaan program diklat PAK dan PKG</t>
  </si>
  <si>
    <t>1.01.01.1.01.01.01.20.038.5.2.1</t>
  </si>
  <si>
    <t>1.01.01.1.01.01.01.20.038.5.2.1.01</t>
  </si>
  <si>
    <t>1.01.01.1.01.01.01.20.038.5.2.1.01.01</t>
  </si>
  <si>
    <t>1.01.01.1.01.01.01.20.038.5.2.2</t>
  </si>
  <si>
    <t>1.01.01.1.01.01.01.20.038.5.2.2.01</t>
  </si>
  <si>
    <t>1.01.01.1.01.01.01.20.038.5.2.2.01.01</t>
  </si>
  <si>
    <t>1.01.01.1.01.01.01.20.038.5.2.2.03</t>
  </si>
  <si>
    <t>1.01.01.1.01.01.01.20.038.5.2.2.03.30</t>
  </si>
  <si>
    <t>1.01.01.1.01.01.01.20.038.5.2.2.06</t>
  </si>
  <si>
    <t>1.01.01.1.01.01.01.20.038.5.2.2.06.02</t>
  </si>
  <si>
    <t>1.01.01.1.01.01.01.20.038.5.2.2.11</t>
  </si>
  <si>
    <t>1.01.01.1.01.01.01.20.038.5.2.2.11.02</t>
  </si>
  <si>
    <t>1.01.01.1.01.01.01.20.038.5.2.2.15</t>
  </si>
  <si>
    <t>1.01.01.1.01.01.01.20.038.5.2.2.15.02</t>
  </si>
  <si>
    <t>1.01.01.1.01.01.01.20.058</t>
  </si>
  <si>
    <t>Operasional Pengawas SMP</t>
  </si>
  <si>
    <t>1.01.01.1.01.01.01.20.058.5.2.2</t>
  </si>
  <si>
    <t>1.01.01.1.01.01.01.20.058.5.2.2.01</t>
  </si>
  <si>
    <t>1.01.01.1.01.01.01.20.058.5.2.2.01.01</t>
  </si>
  <si>
    <t>1.01.01.1.01.01.01.20.058.5.2.2.06</t>
  </si>
  <si>
    <t>1.01.01.1.01.01.01.20.058.5.2.2.06.02</t>
  </si>
  <si>
    <t>1.01.01.1.01.01.01.20.060</t>
  </si>
  <si>
    <t>Penyelenggaraan Olimpiade Sains Guru</t>
  </si>
  <si>
    <t>1.01.01.1.01.01.01.20.060.5.2.1</t>
  </si>
  <si>
    <t>1.01.01.1.01.01.01.20.060.5.2.1.01</t>
  </si>
  <si>
    <t>1.01.01.1.01.01.01.20.060.5.2.1.01.01</t>
  </si>
  <si>
    <t>1.01.01.1.01.01.01.20.060.5.2.1.02</t>
  </si>
  <si>
    <t>1.01.01.1.01.01.01.20.060.5.2.1.02.03</t>
  </si>
  <si>
    <t>1.01.01.1.01.01.01.20.060.5.2.2</t>
  </si>
  <si>
    <t>1.01.01.1.01.01.01.20.060.5.2.2.01</t>
  </si>
  <si>
    <t>1.01.01.1.01.01.01.20.060.5.2.2.01.01</t>
  </si>
  <si>
    <t>1.01.01.1.01.01.01.20.060.5.2.2.02</t>
  </si>
  <si>
    <t>1.01.01.1.01.01.01.20.060.5.2.2.02.06</t>
  </si>
  <si>
    <t>1.01.01.1.01.01.01.20.060.5.2.2.02.08</t>
  </si>
  <si>
    <t>1.01.01.1.01.01.01.20.060.5.2.2.06</t>
  </si>
  <si>
    <t>1.01.01.1.01.01.01.20.060.5.2.2.06.01</t>
  </si>
  <si>
    <t>1.01.01.1.01.01.01.20.060.5.2.2.06.02</t>
  </si>
  <si>
    <t>1.01.01.1.01.01.01.20.060.5.2.2.11</t>
  </si>
  <si>
    <t>1.01.01.1.01.01.01.20.060.5.2.2.11.02</t>
  </si>
  <si>
    <t>1.01.01.1.01.01.01.20.060.5.2.2.11.05</t>
  </si>
  <si>
    <t>1.01.01.1.01.01.01.20.060.5.2.2.15</t>
  </si>
  <si>
    <t>1.01.01.1.01.01.01.20.060.5.2.2.15.02</t>
  </si>
  <si>
    <t>1.01.01.1.01.01.01.20.060.5.2.2.17</t>
  </si>
  <si>
    <t>1.01.01.1.01.01.01.20.060.5.2.2.17.03</t>
  </si>
  <si>
    <t>1.01.01.1.01.01.01.20.060.5.2.2.27</t>
  </si>
  <si>
    <t>1.01.01.1.01.01.01.20.060.5.2.2.27.02</t>
  </si>
  <si>
    <t>1.01.01.1.01.01.01.20.063</t>
  </si>
  <si>
    <t>Penerbitan Jurnal Pendidikan</t>
  </si>
  <si>
    <t>1.01.01.1.01.01.01.20.063.5.2.1</t>
  </si>
  <si>
    <t>1.01.01.1.01.01.01.20.063.5.2.1.01</t>
  </si>
  <si>
    <t>1.01.01.1.01.01.01.20.063.5.2.1.01.01</t>
  </si>
  <si>
    <t>1.01.01.1.01.01.01.20.063.5.2.1.01.02</t>
  </si>
  <si>
    <t>1.01.01.1.01.01.01.20.063.5.2.1.01.03</t>
  </si>
  <si>
    <t>1.01.01.1.01.01.01.20.063.5.2.2</t>
  </si>
  <si>
    <t>1.01.01.1.01.01.01.20.063.5.2.2.01</t>
  </si>
  <si>
    <t>1.01.01.1.01.01.01.20.063.5.2.2.01.01</t>
  </si>
  <si>
    <t>1.01.01.1.01.01.01.20.063.5.2.2.06</t>
  </si>
  <si>
    <t>1.01.01.1.01.01.01.20.063.5.2.2.06.01</t>
  </si>
  <si>
    <t>1.01.01.1.01.01.01.20.063.5.2.2.06.02</t>
  </si>
  <si>
    <t>1.01.01.1.01.01.01.20.063.5.2.2.11</t>
  </si>
  <si>
    <t>1.01.01.1.01.01.01.20.063.5.2.2.11.02</t>
  </si>
  <si>
    <t>1.01.01.1.01.01.01.20.063.5.2.2.11.05</t>
  </si>
  <si>
    <t>1.01.01.1.01.01.01.20.064</t>
  </si>
  <si>
    <t>BOS Daerah (Peningkatan Mutu)</t>
  </si>
  <si>
    <t>1.01.01.1.01.01.01.20.064.5.2.1</t>
  </si>
  <si>
    <t>1.01.01.1.01.01.01.20.064.5.2.1.01</t>
  </si>
  <si>
    <t>1.01.01.1.01.01.01.20.064.5.2.1.01.01</t>
  </si>
  <si>
    <t>1.01.01.1.01.01.01.20.064.5.2.1.02</t>
  </si>
  <si>
    <t>1.01.01.1.01.01.01.20.064.5.2.1.02.02</t>
  </si>
  <si>
    <t>1.01.01.1.01.01.01.20.064.5.2.2</t>
  </si>
  <si>
    <t>1.01.01.1.01.01.01.20.064.5.2.2.01</t>
  </si>
  <si>
    <t>1.01.01.1.01.01.01.20.064.5.2.2.01.01</t>
  </si>
  <si>
    <t>1.01.01.1.01.01.01.20.064.5.2.2.06</t>
  </si>
  <si>
    <t>1.01.01.1.01.01.01.20.064.5.2.2.06.02</t>
  </si>
  <si>
    <t>1.01.01.1.01.01.01.20.064.5.2.2.11</t>
  </si>
  <si>
    <t>1.01.01.1.01.01.01.20.064.5.2.2.11.02</t>
  </si>
  <si>
    <t>1.01.01.1.01.01.01.20.064.5.2.2.15</t>
  </si>
  <si>
    <t>1.01.01.1.01.01.01.20.064.5.2.2.15.01</t>
  </si>
  <si>
    <t>1.01.01.1.01.01.01.20.067</t>
  </si>
  <si>
    <t>Fasilitasi Bantuan Keuangan Penyelenggaraan Apresiasi Pendidik PAUDNI Berprestasi</t>
  </si>
  <si>
    <t>1.01.01.1.01.01.01.20.067.5.2.1</t>
  </si>
  <si>
    <t>1.01.01.1.01.01.01.20.067.5.2.1.01</t>
  </si>
  <si>
    <t>1.01.01.1.01.01.01.20.067.5.2.1.01.01</t>
  </si>
  <si>
    <t>1.01.01.1.01.01.01.20.067.5.2.1.02</t>
  </si>
  <si>
    <t>1.01.01.1.01.01.01.20.067.5.2.1.02.02</t>
  </si>
  <si>
    <t>1.01.01.1.01.01.01.20.067.5.2.1.02.03</t>
  </si>
  <si>
    <t>1.01.01.1.01.01.01.20.067.5.2.2</t>
  </si>
  <si>
    <t>1.01.01.1.01.01.01.20.067.5.2.2.01</t>
  </si>
  <si>
    <t>1.01.01.1.01.01.01.20.067.5.2.2.01.01</t>
  </si>
  <si>
    <t>1.01.01.1.01.01.01.20.067.5.2.2.02</t>
  </si>
  <si>
    <t>1.01.01.1.01.01.01.20.067.5.2.2.02.06</t>
  </si>
  <si>
    <t>1.01.01.1.01.01.01.20.067.5.2.2.02.08</t>
  </si>
  <si>
    <t>1.01.01.1.01.01.01.20.067.5.2.2.06</t>
  </si>
  <si>
    <t>1.01.01.1.01.01.01.20.067.5.2.2.06.02</t>
  </si>
  <si>
    <t>1.01.01.1.01.01.01.20.067.5.2.2.07</t>
  </si>
  <si>
    <t>1.01.01.1.01.01.01.20.067.5.2.2.07.02</t>
  </si>
  <si>
    <t>1.01.01.1.01.01.01.20.067.5.2.2.08</t>
  </si>
  <si>
    <t>1.01.01.1.01.01.01.20.067.5.2.2.08.01</t>
  </si>
  <si>
    <t>1.01.01.1.01.01.01.20.067.5.2.2.11</t>
  </si>
  <si>
    <t>1.01.01.1.01.01.01.20.067.5.2.2.11.02</t>
  </si>
  <si>
    <t>1.01.01.1.01.01.01.20.067.5.2.2.11.05</t>
  </si>
  <si>
    <t>1.01.01.1.01.01.01.20.067.5.2.2.14</t>
  </si>
  <si>
    <t>1.01.01.1.01.01.01.20.067.5.2.2.14.04</t>
  </si>
  <si>
    <t>1.01.01.1.01.01.01.20.067.5.2.2.15</t>
  </si>
  <si>
    <t>1.01.01.1.01.01.01.20.067.5.2.2.15.02</t>
  </si>
  <si>
    <t>1.01.01.1.01.01.01.20.067.5.2.2.17</t>
  </si>
  <si>
    <t>1.01.01.1.01.01.01.20.067.5.2.2.17.03</t>
  </si>
  <si>
    <t>1.01.01.1.01.01.01.20.067.5.2.2.17.04</t>
  </si>
  <si>
    <t>1.01.01.1.01.01.01.20.067.5.2.2.27</t>
  </si>
  <si>
    <t>1.01.01.1.01.01.01.20.067.5.2.2.27.02</t>
  </si>
  <si>
    <t>1.01.01.1.01.01.01.20.068</t>
  </si>
  <si>
    <t>Penguatan Lembaga Pendidikan Swasta</t>
  </si>
  <si>
    <t>1.01.01.1.01.01.01.20.068.5.2.1</t>
  </si>
  <si>
    <t>1.01.01.1.01.01.01.20.068.5.2.1.01</t>
  </si>
  <si>
    <t>1.01.01.1.01.01.01.20.068.5.2.1.01.01</t>
  </si>
  <si>
    <t>1.01.01.1.01.01.01.20.068.5.2.2</t>
  </si>
  <si>
    <t>1.01.01.1.01.01.01.20.068.5.2.2.01</t>
  </si>
  <si>
    <t>1.01.01.1.01.01.01.20.068.5.2.2.01.01</t>
  </si>
  <si>
    <t>1.01.01.1.01.01.01.20.068.5.2.2.06</t>
  </si>
  <si>
    <t>1.01.01.1.01.01.01.20.068.5.2.2.06.02</t>
  </si>
  <si>
    <t>1.01.01.1.01.01.01.20.068.5.2.2.11</t>
  </si>
  <si>
    <t>1.01.01.1.01.01.01.20.068.5.2.2.11.05</t>
  </si>
  <si>
    <t>1.01.01.1.01.01.01.20.068.5.2.2.17</t>
  </si>
  <si>
    <t>1.01.01.1.01.01.01.20.068.5.2.2.17.03</t>
  </si>
  <si>
    <t>1.01.01.1.01.01.01.20.068.5.2.2.17.04</t>
  </si>
  <si>
    <t>1.01.01.1.01.01.01.20.070</t>
  </si>
  <si>
    <t>Penyelenggaraan Bimtek Pembentukan Guru yang Berkarakter</t>
  </si>
  <si>
    <t>1.01.01.1.01.01.01.20.070.5.2.1</t>
  </si>
  <si>
    <t>1.01.01.1.01.01.01.20.070.5.2.1.01</t>
  </si>
  <si>
    <t>1.01.01.1.01.01.01.20.070.5.2.1.01.01</t>
  </si>
  <si>
    <t>1.01.01.1.01.01.01.20.070.5.2.1.01.02</t>
  </si>
  <si>
    <t>1.01.01.1.01.01.01.20.070.5.2.1.02</t>
  </si>
  <si>
    <t>1.01.01.1.01.01.01.20.070.5.2.1.02.03</t>
  </si>
  <si>
    <t>1.01.01.1.01.01.01.20.070.5.2.2</t>
  </si>
  <si>
    <t>1.01.01.1.01.01.01.20.070.5.2.2.01</t>
  </si>
  <si>
    <t>1.01.01.1.01.01.01.20.070.5.2.2.01.01</t>
  </si>
  <si>
    <t>1.01.01.1.01.01.01.20.070.5.2.2.02</t>
  </si>
  <si>
    <t>1.01.01.1.01.01.01.20.070.5.2.2.02.08</t>
  </si>
  <si>
    <t>1.01.01.1.01.01.01.20.070.5.2.2.03</t>
  </si>
  <si>
    <t>1.01.01.1.01.01.01.20.070.5.2.2.03.30</t>
  </si>
  <si>
    <t>1.01.01.1.01.01.01.20.070.5.2.2.06</t>
  </si>
  <si>
    <t>1.01.01.1.01.01.01.20.070.5.2.2.06.01</t>
  </si>
  <si>
    <t>1.01.01.1.01.01.01.20.070.5.2.2.06.02</t>
  </si>
  <si>
    <t>1.01.01.1.01.01.01.20.070.5.2.2.07</t>
  </si>
  <si>
    <t>1.01.01.1.01.01.01.20.070.5.2.2.07.02</t>
  </si>
  <si>
    <t>1.01.01.1.01.01.01.20.070.5.2.2.11</t>
  </si>
  <si>
    <t>1.01.01.1.01.01.01.20.070.5.2.2.11.02</t>
  </si>
  <si>
    <t>1.01.01.1.01.01.01.20.070.5.2.2.11.05</t>
  </si>
  <si>
    <t>1.01.01.1.01.01.01.20.070.5.2.2.14</t>
  </si>
  <si>
    <t>1.01.01.1.01.01.01.20.070.5.2.2.14.04</t>
  </si>
  <si>
    <t>1.01.01.1.01.01.01.20.070.5.2.2.15</t>
  </si>
  <si>
    <t>1.01.01.1.01.01.01.20.070.5.2.2.15.02</t>
  </si>
  <si>
    <t>1.01.01.1.01.01.01.20.070.5.2.2.17</t>
  </si>
  <si>
    <t>1.01.01.1.01.01.01.20.070.5.2.2.17.03</t>
  </si>
  <si>
    <t>1.01.01.1.01.01.01.20.070.5.2.2.17.04</t>
  </si>
  <si>
    <t>1.01.01.1.01.01.01.22</t>
  </si>
  <si>
    <t>Program Manajemen Pelayanan Pendidikan</t>
  </si>
  <si>
    <t>1.01.01.1.01.01.01.22.011</t>
  </si>
  <si>
    <t>Lomba Sekolah Sehat TK dan SMP</t>
  </si>
  <si>
    <t>1.01.01.1.01.01.01.22.011.5.2.1</t>
  </si>
  <si>
    <t>1.01.01.1.01.01.01.22.011.5.2.1.01</t>
  </si>
  <si>
    <t>1.01.01.1.01.01.01.22.011.5.2.1.01.05</t>
  </si>
  <si>
    <t>1.01.01.1.01.01.01.22.011.5.2.2</t>
  </si>
  <si>
    <t>1.01.01.1.01.01.01.22.011.5.2.2.01</t>
  </si>
  <si>
    <t>1.01.01.1.01.01.01.22.011.5.2.2.01.01</t>
  </si>
  <si>
    <t>1.01.01.1.01.01.01.22.011.5.2.2.02</t>
  </si>
  <si>
    <t>1.01.01.1.01.01.01.22.011.5.2.2.02.06</t>
  </si>
  <si>
    <t>1.01.01.1.01.01.01.22.011.5.2.2.06</t>
  </si>
  <si>
    <t>1.01.01.1.01.01.01.22.011.5.2.2.06.02</t>
  </si>
  <si>
    <t>1.01.01.1.01.01.01.22.011.5.2.2.06.03</t>
  </si>
  <si>
    <t>1.01.01.1.01.01.01.22.011.5.2.2.08</t>
  </si>
  <si>
    <t>1.01.01.1.01.01.01.22.011.5.2.2.08.01</t>
  </si>
  <si>
    <t>1.01.01.1.01.01.01.22.011.5.2.2.27</t>
  </si>
  <si>
    <t>1.01.01.1.01.01.01.22.011.5.2.2.27.02</t>
  </si>
  <si>
    <t>1.01.01.1.01.01.01.22.017</t>
  </si>
  <si>
    <t>Manajemen pendataan pendidikan (Bantuan Gub)</t>
  </si>
  <si>
    <t>1.01.01.1.01.01.01.22.017.5.2.1</t>
  </si>
  <si>
    <t>1.01.01.1.01.01.01.22.017.5.2.1.01</t>
  </si>
  <si>
    <t>1.01.01.1.01.01.01.22.017.5.2.1.01.01</t>
  </si>
  <si>
    <t>1.01.01.1.01.01.01.22.017.5.2.2</t>
  </si>
  <si>
    <t>1.01.01.1.01.01.01.22.017.5.2.2.01</t>
  </si>
  <si>
    <t>1.01.01.1.01.01.01.22.017.5.2.2.01.01</t>
  </si>
  <si>
    <t>1.01.01.1.01.01.01.22.017.5.2.2.01.04</t>
  </si>
  <si>
    <t>1.01.01.1.01.01.01.22.017.5.2.2.06</t>
  </si>
  <si>
    <t>1.01.01.1.01.01.01.22.017.5.2.2.06.02</t>
  </si>
  <si>
    <t>1.01.01.1.01.01.01.22.017.5.2.2.11</t>
  </si>
  <si>
    <t>1.01.01.1.01.01.01.22.017.5.2.2.11.02</t>
  </si>
  <si>
    <t>1.01.01.1.01.01.01.22.017.5.2.2.11.05</t>
  </si>
  <si>
    <t>1.01.01.1.01.01.01.22.017.5.2.2.15</t>
  </si>
  <si>
    <t>1.01.01.1.01.01.01.22.017.5.2.2.15.02</t>
  </si>
  <si>
    <t>1.01.01.1.01.01.01.22.017.5.2.2.17</t>
  </si>
  <si>
    <t>1.01.01.1.01.01.01.22.017.5.2.2.17.03</t>
  </si>
  <si>
    <t>1.01.01.1.01.01.01.22.025</t>
  </si>
  <si>
    <t xml:space="preserve">POPDA SD, SMP </t>
  </si>
  <si>
    <t>1.01.01.1.01.01.01.22.025.5.2.1</t>
  </si>
  <si>
    <t>1.01.01.1.01.01.01.22.025.5.2.1.02</t>
  </si>
  <si>
    <t>1.01.01.1.01.01.01.22.025.5.2.1.02.03</t>
  </si>
  <si>
    <t>1.01.01.1.01.01.01.22.025.5.2.1.02.04</t>
  </si>
  <si>
    <t>1.01.01.1.01.01.01.22.025.5.2.2</t>
  </si>
  <si>
    <t>1.01.01.1.01.01.01.22.025.5.2.2.01</t>
  </si>
  <si>
    <t>1.01.01.1.01.01.01.22.025.5.2.2.01.01</t>
  </si>
  <si>
    <t>1.01.01.1.01.01.01.22.025.5.2.2.02</t>
  </si>
  <si>
    <t>1.01.01.1.01.01.01.22.025.5.2.2.02.06</t>
  </si>
  <si>
    <t>1.01.01.1.01.01.01.22.025.5.2.2.06</t>
  </si>
  <si>
    <t>1.01.01.1.01.01.01.22.025.5.2.2.06.01</t>
  </si>
  <si>
    <t>1.01.01.1.01.01.01.22.025.5.2.2.06.02</t>
  </si>
  <si>
    <t>1.01.01.1.01.01.01.22.025.5.2.2.06.03</t>
  </si>
  <si>
    <t>1.01.01.1.01.01.01.22.025.5.2.2.07</t>
  </si>
  <si>
    <t>1.01.01.1.01.01.01.22.025.5.2.2.07.02</t>
  </si>
  <si>
    <t>1.01.01.1.01.01.01.22.025.5.2.2.08</t>
  </si>
  <si>
    <t>1.01.01.1.01.01.01.22.025.5.2.2.08.01</t>
  </si>
  <si>
    <t>1.01.01.1.01.01.01.22.025.5.2.2.11</t>
  </si>
  <si>
    <t>1.01.01.1.01.01.01.22.025.5.2.2.11.02</t>
  </si>
  <si>
    <t>1.01.01.1.01.01.01.22.025.5.2.2.11.05</t>
  </si>
  <si>
    <t>1.01.01.1.01.01.01.22.025.5.2.2.14</t>
  </si>
  <si>
    <t>1.01.01.1.01.01.01.22.025.5.2.2.14.04</t>
  </si>
  <si>
    <t>1.01.01.1.01.01.01.22.025.5.2.2.17</t>
  </si>
  <si>
    <t>1.01.01.1.01.01.01.22.025.5.2.2.17.03</t>
  </si>
  <si>
    <t>1.01.01.1.01.01.01.22.025.5.2.2.25</t>
  </si>
  <si>
    <t xml:space="preserve">Belanja Kepesertaan </t>
  </si>
  <si>
    <t>1.01.01.1.01.01.01.22.025.5.2.2.25.02</t>
  </si>
  <si>
    <t>Belanja kepesertaan masyarakat</t>
  </si>
  <si>
    <t>1.01.01.1.01.01.01.22.034</t>
  </si>
  <si>
    <t>Penerimaan Peserta Didik Baru secara Online (PPDB Online)</t>
  </si>
  <si>
    <t>1.01.01.1.01.01.01.22.034.5.2.1</t>
  </si>
  <si>
    <t>1.01.01.1.01.01.01.22.034.5.2.1.01</t>
  </si>
  <si>
    <t>1.01.01.1.01.01.01.22.034.5.2.1.01.01</t>
  </si>
  <si>
    <t>1.01.01.1.01.01.01.22.034.5.2.1.01.02</t>
  </si>
  <si>
    <t>1.01.01.1.01.01.01.22.034.5.2.1.01.03</t>
  </si>
  <si>
    <t>1.01.01.1.01.01.01.22.038.5.2.2.17</t>
  </si>
  <si>
    <t>1.01.01.1.01.01.01.22.038.5.2.2.17.03</t>
  </si>
  <si>
    <t>1.01.01.1.01.01.01.22.038.5.2.2.17.04</t>
  </si>
  <si>
    <t>1.01.01.1.01.01.01.22.038.5.2.3</t>
  </si>
  <si>
    <t>1.01.01.1.01.01.01.22.038.5.2.3.12</t>
  </si>
  <si>
    <t>1.01.01.1.01.01.01.22.038.5.2.3.12.03</t>
  </si>
  <si>
    <t>1.01.01.1.01.01.01.22.038.5.2.3.12.04</t>
  </si>
  <si>
    <t>1.01.01.1.01.01.01.22.038.5.2.3.12.11</t>
  </si>
  <si>
    <t>900/500/2018</t>
  </si>
  <si>
    <t>1.01.01.1.01.01.01.00.16.062.5.2.3.26.08.03.26</t>
  </si>
  <si>
    <t>Pembayaran RKB SMP N 1 Gemawang</t>
  </si>
  <si>
    <t>Belanja Alat Tulis Kantor</t>
  </si>
  <si>
    <t>Pembayaran pengadaan ATK buku paket kreasi boneka tangan kertas kegiatan BOP PAUD (DAK Non Fisik)</t>
  </si>
  <si>
    <t>900/297/2018</t>
  </si>
  <si>
    <t>1.01.01.1.01.01.01.00.15.104.5.2.2.01.01</t>
  </si>
  <si>
    <t>TK N Kabupaten Temanggung 89 set @65.000 = Rp. 5.785.000</t>
  </si>
  <si>
    <t xml:space="preserve">TK N Pembina Kecamatan Temanggung 113 set @65.000 = Rp. 7.345.000 </t>
  </si>
  <si>
    <t>TK N Pembina Kecamatan Bulu 60 set @65.000 = Rp. 3.900.000</t>
  </si>
  <si>
    <t>BM Pengadaan Konstruksi Halaman Sekolah</t>
  </si>
  <si>
    <t>900/512/2018</t>
  </si>
  <si>
    <t>1.01.01.1.01.01.01.00.15.112.5.2.3.26.35.03.26</t>
  </si>
  <si>
    <t>Pembayaran penataan taman dan halaman TK Negeri Kecamatan Temanggung</t>
  </si>
  <si>
    <t>BM Pengadaan Printer HP D2135 satu buah di bulan Desember</t>
  </si>
  <si>
    <t>BM Pengadaan mic Currol 2 buah @ 105.000 = Rp. 210.000</t>
  </si>
  <si>
    <t>BM Pengadaan DVD GMC 1 buah</t>
  </si>
  <si>
    <t>BM Pengadaan Amplifier TOA 1  buah</t>
  </si>
  <si>
    <t xml:space="preserve">BM Pengadaan Tanki semprot rumput 1 buah </t>
  </si>
  <si>
    <t xml:space="preserve">BM Pengadaan Komputer/PC I unit </t>
  </si>
  <si>
    <t>BM Pengadaan Printer  1 unit</t>
  </si>
  <si>
    <t>BM Pengadaan Software</t>
  </si>
  <si>
    <t>900/533/2018</t>
  </si>
  <si>
    <t>1.01.01.1.01.01.01.00.01.027.5.2.3.12.11.03.12</t>
  </si>
  <si>
    <t>BM pembangunan taman</t>
  </si>
  <si>
    <t>Pembayaran paket IV pembangunan pagar keliling SDN Samiranan Kandangan, SDN 1 Kedungumpul Kandangan dan SDN 2 Tuksari</t>
  </si>
  <si>
    <t>900/440/SPM-LS/XI/2018</t>
  </si>
  <si>
    <t>1.01.01.1.01.01.01.00.16.253.5.2.3.24.13.03.24</t>
  </si>
  <si>
    <t>Pengadaan Buku Perpustakaan Desa</t>
  </si>
  <si>
    <t>Pembayaran BM gedung sekolah tahap III (30%) kegiatan DAK SKB</t>
  </si>
  <si>
    <t>900/422/2018</t>
  </si>
  <si>
    <t>1.01.01.1.01.01.01.00.18.070.5.2.3.26.08.03.26</t>
  </si>
  <si>
    <t>BM Pengadaan LCD</t>
  </si>
  <si>
    <t>900/420/SPM-LS/X/2018</t>
  </si>
  <si>
    <t>BM Pengadaan laptop/note book</t>
  </si>
  <si>
    <t>BM Pengadaan printer</t>
  </si>
  <si>
    <t>1.01.01.1.01.01.01.00.15.115.5.2.3.11.14.03.11</t>
  </si>
  <si>
    <t>1.01.01.1.01.01.01.00.15.115.5.2.3.12.03.03.12</t>
  </si>
  <si>
    <t>1.01.01.1.01.01.01.00.15.115.5.2.3.12.04.03.12</t>
  </si>
  <si>
    <t>Pembayaran belanja pengadaan LCD Laptop/Notebook dan printer kegiatan pengembangan sarpras TKN tahun anggaran 2018</t>
  </si>
  <si>
    <t>Belanja aplikasi profil Pendidikan</t>
  </si>
  <si>
    <t>Belanja aplikasi manjemen akreditasi</t>
  </si>
  <si>
    <t>BM Laptop</t>
  </si>
  <si>
    <t>BM Printer</t>
  </si>
  <si>
    <t>BM Training Pack  11 buah @ Rp. 175.000  = Rp. 1.925.000</t>
  </si>
  <si>
    <t>Sepatu Olah Raga 11 buah @ Rp. 280.000 = Rp. 3.080.000</t>
  </si>
  <si>
    <t>Training Pack 10 buah @ Rp. 170.000 = Rp. 1.700.000</t>
  </si>
  <si>
    <t>Sepatu Olah Raga 10 buah @ 285.000 = Rp. 2.850.000</t>
  </si>
  <si>
    <t>Bola Volley 2 buah @ Rp. 550.000 = Rp. 1.100.000</t>
  </si>
  <si>
    <t>Kaos Olah Raga 26 buah @ 90.000 = Rp. 2.340.000</t>
  </si>
  <si>
    <t>Training Pack 29 buah @ Rp. 180.000 = Rp. 5.220.000</t>
  </si>
  <si>
    <t>Sepatu Olah Raga 29 buah @ Rp. 285.000 = Rp. 8.265.000</t>
  </si>
  <si>
    <t>Kaos Tim Goal Ball 6 buah @ Rp. 170.000 = Rp. 1.020.000</t>
  </si>
  <si>
    <t>Training Pack 14 buah @ Rp. 200.000 = Rp. 2.800.000</t>
  </si>
  <si>
    <t>Sepatu Olah Raga 14 buah @ 310.000 = Rp. 4.340.000</t>
  </si>
  <si>
    <t>Kaos Olah Raga 40 buah @ 85.000 = Rp. 3.400.000</t>
  </si>
  <si>
    <t>Training Pack 13 buah @ 200.000 = Rp. 2.600.000</t>
  </si>
  <si>
    <t>Training Pack 1 buah @ Rp. 180.000 = Rp. 180.000</t>
  </si>
  <si>
    <t>Sepatu Olah Raga 1 buah @ 285.000 = Rp. 285.000</t>
  </si>
  <si>
    <t>PORA</t>
  </si>
  <si>
    <t>PERENCANAAN</t>
  </si>
  <si>
    <t>SEKRETARIAT</t>
  </si>
  <si>
    <t>PNF PAK GHUFRON</t>
  </si>
  <si>
    <t>UPT GOR</t>
  </si>
  <si>
    <t>Net Tenis 1 buah @ Rp. 900.000 = Rp. 900.000</t>
  </si>
  <si>
    <t>Handy Talky HT 5 buah @296.000 = Rp. 1.480.000</t>
  </si>
  <si>
    <t>Net Tenis 3 buah @ Rp. 1.000.000 = Rp. 3.000.000</t>
  </si>
  <si>
    <t>Net Volly 3 buah @Rp. 450.000 = Rp. 1.350.000</t>
  </si>
  <si>
    <t>Jaring Basket 1 buah @ 110.000 = Rp. 110.000</t>
  </si>
  <si>
    <t>Jaring Sepak Bola 1 buah @ Rp. 3.000.000</t>
  </si>
  <si>
    <t>Net Tenis 2 buah @ Rp. 1.050.000 dan BOP</t>
  </si>
  <si>
    <t>Mesin Potong Rumput Gendong 2 buah @ Rp. 1.125.000  = Rp. 2.250.000</t>
  </si>
  <si>
    <t>TK Negeri Pembina</t>
  </si>
  <si>
    <t>TK Negeri Pembina ( Penataan Taman dan Halaman)</t>
  </si>
  <si>
    <t>TK Negeri Kabupaten Temanggung</t>
  </si>
  <si>
    <t>TK Negeri Kecamatan Temanggung</t>
  </si>
  <si>
    <t>TK Negeri Kecamatan Bulu</t>
  </si>
  <si>
    <t>TK N Kabupaten Temanggung</t>
  </si>
  <si>
    <t>Projector 1 buah @ Rp. 6.295.000 = Rp. 6.295.000</t>
  </si>
  <si>
    <t>Wall Screen Projector 2 buah @ Rp. 1.117.500 = Rp. 2.235.000</t>
  </si>
  <si>
    <t>Tripod Screen Projector 2 buah @ Rp. 1.045.500 = Rp. 2.091.000</t>
  </si>
  <si>
    <t>Notebook 1 buah @ Rp. 7.012.000 = Rp. 7.012.000</t>
  </si>
  <si>
    <t>Printer 1 buah @ Rp. 2.108.500</t>
  </si>
  <si>
    <t>TK N Kecamatan Temanggung</t>
  </si>
  <si>
    <t>Projector 1 buah @ Rp. 6.292.500 = Rp. 6.292.500</t>
  </si>
  <si>
    <t>TK N Kecamatan Bulu</t>
  </si>
  <si>
    <t>Pengembangan PAUD</t>
  </si>
  <si>
    <t>TK N Kecamatan Temanggung = Rp. 7.244.005</t>
  </si>
  <si>
    <t>Pengadaan Baju Kesenian Bantuan Operasional Penyelenggaraan PAUD  (DAK Non Fisik)</t>
  </si>
  <si>
    <t>TK N Kabuten Temanggung 1 paket = Rp. 4.500.000</t>
  </si>
  <si>
    <t>TK N Kecamatan Temanggung 1 paket = Rp. 4.500.000</t>
  </si>
  <si>
    <t>TK N Kecamatan Bulu 1 paket = Rp. 4.500.000</t>
  </si>
  <si>
    <t>Pengadaan Buku Teks atau buku penunjang atau buku pengayaan</t>
  </si>
  <si>
    <t>TK N Kabuten Temanggung 1 paket = Rp. 611.334</t>
  </si>
  <si>
    <t>TK N Kecamatan Temanggung 1 paket = Rp. 611.333</t>
  </si>
  <si>
    <t>TK N Kecamatan Bulu 1 paket = Rp. 611.333</t>
  </si>
  <si>
    <t>Dana Alokasi Khusus Sanggar Kegiatan Belaajr (SKB)</t>
  </si>
  <si>
    <t>Rehabilitasi ruang kelas 13 unit = Rp. 1.077.125.000</t>
  </si>
  <si>
    <t>Pembangunan ruang kelas baru 5 unit = Rp 727.125.000</t>
  </si>
  <si>
    <t>Pengadaan buku perpustakaan 1 paket = Rp. 50.538.000</t>
  </si>
  <si>
    <t>PSD</t>
  </si>
  <si>
    <t>101011010101001601152</t>
  </si>
  <si>
    <t>101011010101001615352</t>
  </si>
  <si>
    <t>Rehabilitasi Ruang Kelas Rusak</t>
  </si>
  <si>
    <t>Rehabilitasi Jamban</t>
  </si>
  <si>
    <t>Pembangunan Ruang Kelas Baru</t>
  </si>
  <si>
    <t>Pembangunan Jamban</t>
  </si>
  <si>
    <t>101011010101001616352</t>
  </si>
  <si>
    <t>Pengadaan Alat TIK Pembejalaran SD</t>
  </si>
  <si>
    <t xml:space="preserve">SDN 1 KETITANG, JUMO </t>
  </si>
  <si>
    <t xml:space="preserve">SDN 1 JOMBOR, JUMO </t>
  </si>
  <si>
    <t xml:space="preserve">SDN 2 JOMBOR, JUMO </t>
  </si>
  <si>
    <t xml:space="preserve">SDN 4 KEMLOKO, KRANGGAN </t>
  </si>
  <si>
    <t xml:space="preserve">SDN 2 CANDIMULYO, KEDU </t>
  </si>
  <si>
    <t xml:space="preserve">SDN 1 DLIMOYO, NGADIREJO </t>
  </si>
  <si>
    <t xml:space="preserve">SDN 2 CAMPURSARI, NGADIREJO </t>
  </si>
  <si>
    <t xml:space="preserve">SDN 1 PINGIT, PRINGSURAT </t>
  </si>
  <si>
    <t xml:space="preserve">SDN 3 PINGIT, PRINGSURAT </t>
  </si>
  <si>
    <t xml:space="preserve">SDN BOTOPUTIH, TEMBARAK </t>
  </si>
  <si>
    <t xml:space="preserve">SDN CANDISARI, TLOGOMULYO </t>
  </si>
  <si>
    <t>101011010101001621952</t>
  </si>
  <si>
    <t>101011010101001624852</t>
  </si>
  <si>
    <t>101011010101001625352</t>
  </si>
  <si>
    <t>102041010101001602052</t>
  </si>
  <si>
    <t>Pembangunan SDN 1 Parakan Kauman, Parakan</t>
  </si>
  <si>
    <t>Pembangunan Ruang Ibadah (DAK SD)</t>
  </si>
  <si>
    <t>SDN GENTINGSARI, BANSARI 4 ruang</t>
  </si>
  <si>
    <t>SDN GLAGAHOMBO, BEJEN 3 ruang</t>
  </si>
  <si>
    <t>SDN 3 WONOTIRTO, BULU 5 ruang</t>
  </si>
  <si>
    <t>SDN DANUPAYAN, BULU 1 ruang</t>
  </si>
  <si>
    <t>SDN MUNTUNG, CANDIROTO 4 ruang</t>
  </si>
  <si>
    <t>SDN 2 MUNCAR, GEMAWANG 3 ruang</t>
  </si>
  <si>
    <t>SDN 2 KEMIRIOMBO, GEMAWANG 6 ruang</t>
  </si>
  <si>
    <t>SDN BARANG, JUMO 1 ruang</t>
  </si>
  <si>
    <t>SDN GUNUNGGEMPOL, JUMO 3 ruang</t>
  </si>
  <si>
    <t>SDN PADURESO, JUMO 3 ruang</t>
  </si>
  <si>
    <t>SDN 2 KERTOSARI, JUMO 3 ruang</t>
  </si>
  <si>
    <t>SDN 2 KALIMANGGIS, KALORAN 4 ruang</t>
  </si>
  <si>
    <t>SDN JEKETRO, KLEDUNG 4 ruang</t>
  </si>
  <si>
    <t>SDN TLAHAP, KLEDUNG 4 ruang</t>
  </si>
  <si>
    <t>SDN 1 PURBOSARI, NGADIREJO 1 ruang</t>
  </si>
  <si>
    <t xml:space="preserve">SDN NGLONDONG, PARAKAN 2 ruang </t>
  </si>
  <si>
    <t>SDN PLUMBON, SELOPAMPANG 3 ruang</t>
  </si>
  <si>
    <t>SDN BAGUSAN, SELOPAMPANG 1 ruang</t>
  </si>
  <si>
    <t>SDN TEMBARAK, TEMBARAK 1 ruang</t>
  </si>
  <si>
    <t>SDN 1 BENDUNGAN, TRETEP 4 ruang</t>
  </si>
  <si>
    <t>SDN 2 WONOCOYO, WONOBOYO 3 ruang</t>
  </si>
  <si>
    <t>harga satuan</t>
  </si>
  <si>
    <t>SDN PANDEMULYO, BULU 4 ruang</t>
  </si>
  <si>
    <t>SDN 1 KEMBANGSARI, KANDANGAN 5 ruang</t>
  </si>
  <si>
    <t>SDN BANJARSARI, KANDANGAN 5 ruang</t>
  </si>
  <si>
    <t>SDN 2 KUNDISARI, KEDU 5 ruang</t>
  </si>
  <si>
    <t>SDN 2 MOJOTENGAH, KEDU 4 ruang</t>
  </si>
  <si>
    <t>SDN KRUWISAN, KLEDUNG 4 ruang</t>
  </si>
  <si>
    <t>SDN 1 GENTAN, KRANGGAN 4 ruang</t>
  </si>
  <si>
    <t>SDN 1 KEMLOKO, KRANGGAN 4 ruang</t>
  </si>
  <si>
    <t>SDN 2 KRAMAT, KRANGGAN 4 ruang</t>
  </si>
  <si>
    <t>SDN 1 TANGGULANOM, SELOPAMPANG 4 ruang</t>
  </si>
  <si>
    <t>SDN PURWOREJO, TEMANGGUNG 5 ruang</t>
  </si>
  <si>
    <t>SDN KALIREJO, KLEDUNG 1 ruang</t>
  </si>
  <si>
    <t>SDN 1 BANDUNGGEDE, KEDU 1 ruang</t>
  </si>
  <si>
    <t>SDN 2 TEMANGGUNG II, TEMANGGUNG 2 ruang</t>
  </si>
  <si>
    <t>SDN CAMPUREJO, TRETEP 4 ruang</t>
  </si>
  <si>
    <t>SDN 1 CANDIROTO, CANDIROTO 1 paket</t>
  </si>
  <si>
    <t>SDN SAMIRANAN, KANDANGAN 1 paket</t>
  </si>
  <si>
    <t>SDN DANUREJO, KEDU 1 paket</t>
  </si>
  <si>
    <t>SDN 2 KWADUNGAN GUNUNG, KLEDUNG 1 paket</t>
  </si>
  <si>
    <t>SDN 1 TUKSARI, KLEDUNG 1 paket</t>
  </si>
  <si>
    <t>SDN BATURSARI, KLEDUNG 1 paket</t>
  </si>
  <si>
    <t>SDN KLEPU, KRANGGAN 1 paket</t>
  </si>
  <si>
    <t>SDN 2 BADRAN, KRANGGAN 1 paket</t>
  </si>
  <si>
    <t>SDN NGUWET, KRANGGAN 1 paket</t>
  </si>
  <si>
    <t>SDN 1 WONOKERSO, TEMBARAK 1 paket</t>
  </si>
  <si>
    <t>SDN 2 BENDUNGAN, TRETEP 1 paket</t>
  </si>
  <si>
    <t>Notebook 2 unit</t>
  </si>
  <si>
    <t>Screen Projector 2 unit</t>
  </si>
  <si>
    <t>Notebook 1 unit</t>
  </si>
  <si>
    <t>Projector 1 unit</t>
  </si>
  <si>
    <t>Projector 2 unit</t>
  </si>
  <si>
    <t>SDN Drono, Tembarak 1 paket</t>
  </si>
  <si>
    <t>SDN 2 Wonokerso, Tembarak 1 paket</t>
  </si>
  <si>
    <t>Penataan Lingkungan SD (Pembangunan pagar keliling)</t>
  </si>
  <si>
    <t>SDN Margolelo, Kandangan 1 paket</t>
  </si>
  <si>
    <t>SDN 1 Klepu, Pringsurat 1 paket</t>
  </si>
  <si>
    <t>SDN Samiranan, Kandangan 1 paket</t>
  </si>
  <si>
    <t>SDN 1 Kedungumpul, Kandangan 1 paket</t>
  </si>
  <si>
    <t>SDN 2 Tuksari, Kledung 1 paket</t>
  </si>
  <si>
    <t>Pengadaan Tanah untuk Fasilitas Umum (Pengadaan tanah jalan masuk)</t>
  </si>
  <si>
    <t>SDN Butuh, Temanggung 1 lahan</t>
  </si>
  <si>
    <t>PNF MB RITA</t>
  </si>
  <si>
    <t>PSMP</t>
  </si>
  <si>
    <t>Pembangunan rehap ruang guru</t>
  </si>
  <si>
    <t>Pembangunan RKB + Mebelair</t>
  </si>
  <si>
    <t>Pembangunan Ruang Penujang Lain</t>
  </si>
  <si>
    <t xml:space="preserve">Penataan Lingkunggan SMP </t>
  </si>
  <si>
    <t>Pengadaan Internet SMP</t>
  </si>
  <si>
    <t>Rehap Gedung Sekolah</t>
  </si>
  <si>
    <t>Pengadaan Media PEMBELAJARAN SMP</t>
  </si>
  <si>
    <t>SMP N 3 Temanggung</t>
  </si>
  <si>
    <t>SMP N 1 Wonoboyo 1 ruang</t>
  </si>
  <si>
    <t>SMP N 1 Gemawang 1 ruang</t>
  </si>
  <si>
    <t>SMP N 1 Gemawang 1 paket</t>
  </si>
  <si>
    <t>SMP N 2 Candiroto Satap 1 paket</t>
  </si>
  <si>
    <t>SMP N 2 Temanggung 1 paket</t>
  </si>
  <si>
    <t>SMP N 1 Kledung 2 paket</t>
  </si>
  <si>
    <t>SMPN 1 Pringsurat 3 paket</t>
  </si>
  <si>
    <t>SMP N 1 Bejen 1 paket</t>
  </si>
  <si>
    <t>SMP N 2 Tlogomulyo 1 paket</t>
  </si>
  <si>
    <t>SMP N 1 Wonoboyo 1 paket</t>
  </si>
  <si>
    <t>SMPN 2 Wonoboyo Satap 1 paket</t>
  </si>
  <si>
    <t>SMP N 1 Selopampang 1 paket</t>
  </si>
  <si>
    <t>SMP N 2 Selopampang 1 paket</t>
  </si>
  <si>
    <t>SMP N 3 Bulu 1 paket</t>
  </si>
  <si>
    <t>SMP N 5 Temanggung 1 paket</t>
  </si>
  <si>
    <t>SMP N 2 Kaloran 1 paket</t>
  </si>
  <si>
    <t>SMP N 4 Temanggung 1 paket</t>
  </si>
  <si>
    <t>SMP N 6 Temanggung 1 paket</t>
  </si>
  <si>
    <t>SMP N 1 Prengsurat 1 paket</t>
  </si>
  <si>
    <t>SMP N 2 Prengsurat 1 paket</t>
  </si>
  <si>
    <t>SMP N 1 Ngadirejo 1 paket</t>
  </si>
  <si>
    <t>SMP N 1 Candiroto 1 paket</t>
  </si>
  <si>
    <t>SMP N 1 Kaloran 1 paket</t>
  </si>
  <si>
    <t>SMP N 1 Parakan 1 paket</t>
  </si>
  <si>
    <t>SMP N 1 Krangan 1 paket</t>
  </si>
  <si>
    <t>SMP N 3 Kedu 1 paket</t>
  </si>
  <si>
    <t>SMP N 5 Temanggung 250.000.000 BOP 3.172.500</t>
  </si>
  <si>
    <t>SMP N 1 Jumo 200.000.000 BOP 4.365.770</t>
  </si>
  <si>
    <t>SMP N 1 Tlogomulyo 240. 000.000 BOP 2.707.000</t>
  </si>
  <si>
    <t>SMP N 3 Kandangan 150.000.000 BOP 11.136.000</t>
  </si>
  <si>
    <t>SMP N 2 Kranggan 200.000.000</t>
  </si>
  <si>
    <t>SMP N 3 Kaloran 210.000.000</t>
  </si>
  <si>
    <t>SMP N 1Temanggung 1 ruang 227.780.000 BOP 15.130.000</t>
  </si>
  <si>
    <t>1020410101010016045</t>
  </si>
  <si>
    <t>Alat kebrsihan</t>
  </si>
  <si>
    <t>arit, bendo,pacul</t>
  </si>
  <si>
    <t>taplak makan 3 buah @69.000</t>
  </si>
  <si>
    <t>tapalk meja@27.500 15 buah</t>
  </si>
  <si>
    <t>Belanja Modal dari BOS SD</t>
  </si>
  <si>
    <t>Belanja Modal dari BOS SMP</t>
  </si>
  <si>
    <t>Belanja modal Gedung Sekolah (DAK SD)</t>
  </si>
  <si>
    <t>BELANJA MODAL (komputer dan Bangunan)</t>
  </si>
  <si>
    <t>Belanja Modal Pengadaan Konstruksi/Pembelian*) Bangunan (Gedung Sekolah)</t>
  </si>
  <si>
    <t>Belanja Modal dari BOS (sisa kegiatan BOS SD)</t>
  </si>
  <si>
    <t>Belanja Modal dari BOS (sisa kegiatan BOS SMP)</t>
  </si>
  <si>
    <t>Belanja Modal Pengadaan Penerangan Jalan, Taman dan Hutan Kota (Taman SD)</t>
  </si>
  <si>
    <t>BELANJA MODAL (konstruksi SMP)</t>
  </si>
  <si>
    <t>Belanja Modal Pengadaan Peralatan Kantor (Genset)</t>
  </si>
  <si>
    <t>BELANJA MODAL (UPTD GOR)</t>
  </si>
  <si>
    <t>BELANJA MODAL (program wajib belajar pendidikan dasar sembilan tahun)</t>
  </si>
  <si>
    <t>BELANJA MODAL (perencanaan)</t>
  </si>
  <si>
    <t>Belanja Modal Pengadaan Komputer (software)</t>
  </si>
  <si>
    <t>Belanja Modal Pengadaan Konstruksi/Pembelian*) Bangunan (program wajib belajar sembilan tahun)</t>
  </si>
  <si>
    <t>BELANJA MODAL  (Komputer dan printer)</t>
  </si>
  <si>
    <t>Belanja Barang Jasa yang jadi aset (Umpeg)</t>
  </si>
  <si>
    <t>DVD Player</t>
  </si>
  <si>
    <t>Micropone</t>
  </si>
  <si>
    <t>Printer</t>
  </si>
  <si>
    <t>Amplifier (belum tercatat tahun 2017)</t>
  </si>
  <si>
    <t>Penyemprot Tangan (Hand Sprayer) belum tercatat tahun 2017</t>
  </si>
  <si>
    <t>per 31 Desember 2018</t>
  </si>
  <si>
    <t>Monitor (HP Led)</t>
  </si>
  <si>
    <t xml:space="preserve">Belanja Modal Pengadaan Konstruksi/Pembelian*) Bangunan </t>
  </si>
  <si>
    <t xml:space="preserve">                                                                                                </t>
  </si>
  <si>
    <t xml:space="preserve">      TANAH</t>
  </si>
  <si>
    <t>Belanja modal alat permainan ( TK N Pembina)</t>
  </si>
  <si>
    <t>Belanja Modal Pengadaan Konstruksi/Pembelian*) Bangunan(TKN Pembina:penataan taman dan halaman)</t>
  </si>
  <si>
    <t>BELANJA MODAL (TKN Kec. Ngadirejo,TKN Kec. Tmg dan TKN Kec. Bulu)</t>
  </si>
  <si>
    <t>Pembangunan ruang ibadah (SDN 1 Parakan Kauman)</t>
  </si>
  <si>
    <t>Belanja Modal Pengadaan Konstruksi/Pembelian*) Bangunan(SDN Drono dan SDN 2 Wonokerso)</t>
  </si>
  <si>
    <t>Belanja Modal Pengadaan Konstruksi/Pembelian*) Bangunan(SDN Margoleleo dan SDN 1 Klepu)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</si>
</sst>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.00;[Red]#,##0.00"/>
    <numFmt numFmtId="168" formatCode="_(* #,##0.00_);_(* \(#,##0.00\);_(* &quot;-&quot;_);_(@_)"/>
    <numFmt numFmtId="169" formatCode="dd/mm/yy;@"/>
    <numFmt numFmtId="170" formatCode="[$-F800]dddd\,\ mmmm\ dd\,\ yyyy"/>
    <numFmt numFmtId="171" formatCode="##,##0"/>
    <numFmt numFmtId="172" formatCode="dd\ mmmm\ yyyy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singleAccounting"/>
      <sz val="10"/>
      <color rgb="FFFF0000"/>
      <name val="Calibri"/>
      <family val="2"/>
      <scheme val="minor"/>
    </font>
    <font>
      <u val="singleAccounting"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 val="singleAccounting"/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0000"/>
      <name val="Bookman Old Style"/>
      <family val="1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Bookman Old Style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Arial"/>
      <family val="2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9.9499999999999993"/>
      <color indexed="8"/>
      <name val="Arial"/>
      <family val="2"/>
    </font>
    <font>
      <b/>
      <u/>
      <sz val="9.9499999999999993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0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1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EBAB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11111"/>
      </left>
      <right style="thin">
        <color rgb="FF111111"/>
      </right>
      <top style="hair">
        <color indexed="64"/>
      </top>
      <bottom style="thin">
        <color rgb="FF111111"/>
      </bottom>
      <diagonal/>
    </border>
    <border>
      <left style="thin">
        <color indexed="64"/>
      </left>
      <right style="thin">
        <color rgb="FF111111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</borders>
  <cellStyleXfs count="22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9" fillId="0" borderId="0"/>
    <xf numFmtId="0" fontId="4" fillId="0" borderId="0"/>
    <xf numFmtId="0" fontId="7" fillId="0" borderId="0"/>
    <xf numFmtId="0" fontId="6" fillId="0" borderId="0"/>
    <xf numFmtId="0" fontId="7" fillId="0" borderId="0"/>
    <xf numFmtId="0" fontId="3" fillId="0" borderId="0"/>
    <xf numFmtId="0" fontId="2" fillId="0" borderId="0"/>
  </cellStyleXfs>
  <cellXfs count="637">
    <xf numFmtId="0" fontId="0" fillId="0" borderId="0" xfId="0"/>
    <xf numFmtId="166" fontId="10" fillId="0" borderId="0" xfId="1" applyNumberFormat="1" applyFont="1" applyFill="1" applyBorder="1"/>
    <xf numFmtId="166" fontId="10" fillId="0" borderId="0" xfId="1" applyNumberFormat="1" applyFont="1" applyFill="1" applyBorder="1" applyAlignment="1">
      <alignment horizontal="center"/>
    </xf>
    <xf numFmtId="166" fontId="10" fillId="0" borderId="1" xfId="1" applyNumberFormat="1" applyFont="1" applyFill="1" applyBorder="1" applyAlignment="1">
      <alignment horizontal="center"/>
    </xf>
    <xf numFmtId="166" fontId="10" fillId="2" borderId="1" xfId="1" applyNumberFormat="1" applyFont="1" applyFill="1" applyBorder="1" applyAlignment="1">
      <alignment horizontal="center"/>
    </xf>
    <xf numFmtId="166" fontId="11" fillId="0" borderId="1" xfId="1" applyNumberFormat="1" applyFont="1" applyFill="1" applyBorder="1" applyAlignment="1">
      <alignment vertical="center"/>
    </xf>
    <xf numFmtId="166" fontId="11" fillId="2" borderId="1" xfId="1" applyNumberFormat="1" applyFont="1" applyFill="1" applyBorder="1" applyAlignment="1">
      <alignment horizontal="center"/>
    </xf>
    <xf numFmtId="166" fontId="10" fillId="2" borderId="1" xfId="1" applyNumberFormat="1" applyFont="1" applyFill="1" applyBorder="1" applyAlignment="1">
      <alignment vertical="center"/>
    </xf>
    <xf numFmtId="166" fontId="10" fillId="0" borderId="1" xfId="1" applyNumberFormat="1" applyFont="1" applyFill="1" applyBorder="1" applyAlignment="1">
      <alignment vertical="center"/>
    </xf>
    <xf numFmtId="166" fontId="11" fillId="2" borderId="1" xfId="1" applyNumberFormat="1" applyFont="1" applyFill="1" applyBorder="1" applyAlignment="1">
      <alignment vertical="center"/>
    </xf>
    <xf numFmtId="166" fontId="12" fillId="0" borderId="0" xfId="1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/>
    <xf numFmtId="166" fontId="13" fillId="0" borderId="0" xfId="1" applyNumberFormat="1" applyFont="1" applyFill="1" applyBorder="1" applyAlignment="1"/>
    <xf numFmtId="166" fontId="10" fillId="0" borderId="0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horizontal="center" vertical="center"/>
    </xf>
    <xf numFmtId="166" fontId="12" fillId="3" borderId="2" xfId="1" applyNumberFormat="1" applyFont="1" applyFill="1" applyBorder="1" applyAlignment="1">
      <alignment horizontal="center" vertical="center"/>
    </xf>
    <xf numFmtId="166" fontId="11" fillId="0" borderId="0" xfId="1" applyNumberFormat="1" applyFont="1" applyFill="1" applyBorder="1"/>
    <xf numFmtId="166" fontId="12" fillId="3" borderId="1" xfId="1" applyNumberFormat="1" applyFont="1" applyFill="1" applyBorder="1" applyAlignment="1">
      <alignment horizontal="left" vertical="center"/>
    </xf>
    <xf numFmtId="166" fontId="10" fillId="0" borderId="0" xfId="1" applyNumberFormat="1" applyFont="1" applyFill="1" applyBorder="1" applyAlignment="1">
      <alignment horizontal="center" vertical="center"/>
    </xf>
    <xf numFmtId="166" fontId="10" fillId="4" borderId="0" xfId="1" applyNumberFormat="1" applyFont="1" applyFill="1" applyBorder="1"/>
    <xf numFmtId="166" fontId="10" fillId="0" borderId="0" xfId="1" applyNumberFormat="1" applyFont="1" applyFill="1" applyBorder="1" applyAlignment="1">
      <alignment horizontal="left" vertical="center" indent="1"/>
    </xf>
    <xf numFmtId="166" fontId="12" fillId="5" borderId="3" xfId="1" applyNumberFormat="1" applyFont="1" applyFill="1" applyBorder="1" applyAlignment="1">
      <alignment vertical="center"/>
    </xf>
    <xf numFmtId="165" fontId="10" fillId="0" borderId="0" xfId="1" applyFont="1" applyFill="1" applyBorder="1" applyAlignment="1">
      <alignment horizontal="center"/>
    </xf>
    <xf numFmtId="165" fontId="10" fillId="0" borderId="0" xfId="1" applyFont="1" applyFill="1" applyBorder="1"/>
    <xf numFmtId="165" fontId="12" fillId="3" borderId="2" xfId="1" applyFont="1" applyFill="1" applyBorder="1" applyAlignment="1">
      <alignment horizontal="center" vertical="center"/>
    </xf>
    <xf numFmtId="165" fontId="10" fillId="2" borderId="1" xfId="1" applyFont="1" applyFill="1" applyBorder="1"/>
    <xf numFmtId="165" fontId="10" fillId="2" borderId="1" xfId="1" applyFont="1" applyFill="1" applyBorder="1" applyAlignment="1">
      <alignment horizontal="center"/>
    </xf>
    <xf numFmtId="165" fontId="10" fillId="0" borderId="1" xfId="1" applyFont="1" applyFill="1" applyBorder="1"/>
    <xf numFmtId="165" fontId="10" fillId="0" borderId="1" xfId="1" applyFont="1" applyFill="1" applyBorder="1" applyAlignment="1">
      <alignment horizontal="center"/>
    </xf>
    <xf numFmtId="165" fontId="12" fillId="5" borderId="3" xfId="1" applyFont="1" applyFill="1" applyBorder="1" applyAlignment="1">
      <alignment vertical="center"/>
    </xf>
    <xf numFmtId="165" fontId="10" fillId="0" borderId="0" xfId="1" applyFont="1" applyFill="1" applyBorder="1" applyAlignment="1">
      <alignment horizontal="left" vertical="center" indent="1"/>
    </xf>
    <xf numFmtId="165" fontId="10" fillId="0" borderId="0" xfId="1" applyFont="1" applyFill="1" applyBorder="1" applyAlignment="1">
      <alignment horizontal="center" vertical="center"/>
    </xf>
    <xf numFmtId="165" fontId="10" fillId="0" borderId="0" xfId="1" applyFont="1" applyFill="1" applyBorder="1" applyAlignment="1">
      <alignment vertical="center"/>
    </xf>
    <xf numFmtId="165" fontId="12" fillId="5" borderId="4" xfId="1" applyFont="1" applyFill="1" applyBorder="1" applyAlignment="1">
      <alignment horizontal="center" vertical="center"/>
    </xf>
    <xf numFmtId="165" fontId="12" fillId="5" borderId="5" xfId="1" applyFont="1" applyFill="1" applyBorder="1" applyAlignment="1">
      <alignment horizontal="center" vertical="center"/>
    </xf>
    <xf numFmtId="165" fontId="12" fillId="5" borderId="6" xfId="1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vertical="center"/>
    </xf>
    <xf numFmtId="0" fontId="10" fillId="0" borderId="7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165" fontId="12" fillId="6" borderId="4" xfId="1" applyFont="1" applyFill="1" applyBorder="1" applyAlignment="1">
      <alignment horizontal="center" vertical="center" wrapText="1"/>
    </xf>
    <xf numFmtId="165" fontId="12" fillId="6" borderId="5" xfId="1" applyFont="1" applyFill="1" applyBorder="1" applyAlignment="1">
      <alignment horizontal="center" vertical="center"/>
    </xf>
    <xf numFmtId="165" fontId="12" fillId="6" borderId="6" xfId="1" applyFont="1" applyFill="1" applyBorder="1" applyAlignment="1">
      <alignment horizontal="center" vertical="center"/>
    </xf>
    <xf numFmtId="165" fontId="12" fillId="7" borderId="4" xfId="1" applyFont="1" applyFill="1" applyBorder="1" applyAlignment="1">
      <alignment horizontal="center" vertical="center" wrapText="1"/>
    </xf>
    <xf numFmtId="165" fontId="12" fillId="0" borderId="0" xfId="1" applyFont="1" applyFill="1" applyBorder="1" applyAlignment="1">
      <alignment horizontal="center" vertical="center"/>
    </xf>
    <xf numFmtId="165" fontId="13" fillId="0" borderId="0" xfId="1" applyFont="1" applyFill="1" applyBorder="1"/>
    <xf numFmtId="165" fontId="13" fillId="0" borderId="0" xfId="1" applyFont="1" applyFill="1" applyBorder="1" applyAlignment="1"/>
    <xf numFmtId="165" fontId="11" fillId="0" borderId="0" xfId="1" applyFont="1" applyFill="1" applyBorder="1"/>
    <xf numFmtId="0" fontId="10" fillId="0" borderId="8" xfId="1" applyNumberFormat="1" applyFont="1" applyFill="1" applyBorder="1" applyAlignment="1">
      <alignment horizontal="center" vertical="center"/>
    </xf>
    <xf numFmtId="0" fontId="10" fillId="0" borderId="11" xfId="1" applyNumberFormat="1" applyFont="1" applyFill="1" applyBorder="1" applyAlignment="1">
      <alignment horizontal="center" vertical="center"/>
    </xf>
    <xf numFmtId="165" fontId="12" fillId="8" borderId="12" xfId="1" applyFont="1" applyFill="1" applyBorder="1" applyAlignment="1">
      <alignment horizontal="center" vertical="center" wrapText="1"/>
    </xf>
    <xf numFmtId="165" fontId="11" fillId="0" borderId="1" xfId="1" applyFont="1" applyFill="1" applyBorder="1"/>
    <xf numFmtId="165" fontId="11" fillId="0" borderId="1" xfId="1" applyFont="1" applyFill="1" applyBorder="1" applyAlignment="1">
      <alignment horizontal="center"/>
    </xf>
    <xf numFmtId="165" fontId="11" fillId="0" borderId="9" xfId="1" applyFont="1" applyFill="1" applyBorder="1"/>
    <xf numFmtId="165" fontId="13" fillId="0" borderId="0" xfId="1" applyFont="1" applyFill="1" applyBorder="1" applyAlignment="1">
      <alignment horizontal="center"/>
    </xf>
    <xf numFmtId="165" fontId="12" fillId="0" borderId="0" xfId="1" applyFont="1" applyFill="1" applyBorder="1" applyAlignment="1">
      <alignment horizontal="center" vertical="center" wrapText="1"/>
    </xf>
    <xf numFmtId="165" fontId="11" fillId="0" borderId="0" xfId="1" applyFont="1" applyFill="1" applyBorder="1" applyAlignment="1">
      <alignment horizontal="center"/>
    </xf>
    <xf numFmtId="165" fontId="11" fillId="2" borderId="1" xfId="1" applyFont="1" applyFill="1" applyBorder="1" applyAlignment="1">
      <alignment horizontal="left" vertical="center" indent="1"/>
    </xf>
    <xf numFmtId="165" fontId="11" fillId="0" borderId="1" xfId="1" applyFont="1" applyFill="1" applyBorder="1" applyAlignment="1">
      <alignment horizontal="left" vertical="center" indent="1"/>
    </xf>
    <xf numFmtId="165" fontId="12" fillId="5" borderId="3" xfId="1" applyFont="1" applyFill="1" applyBorder="1" applyAlignment="1">
      <alignment horizontal="left" vertical="center" indent="1"/>
    </xf>
    <xf numFmtId="165" fontId="10" fillId="0" borderId="0" xfId="1" applyFont="1" applyFill="1" applyBorder="1" applyAlignment="1">
      <alignment horizontal="left" indent="1"/>
    </xf>
    <xf numFmtId="166" fontId="10" fillId="2" borderId="1" xfId="1" applyNumberFormat="1" applyFont="1" applyFill="1" applyBorder="1" applyAlignment="1">
      <alignment horizontal="left" indent="1"/>
    </xf>
    <xf numFmtId="166" fontId="11" fillId="0" borderId="1" xfId="1" applyNumberFormat="1" applyFont="1" applyFill="1" applyBorder="1" applyAlignment="1">
      <alignment horizontal="left" indent="2"/>
    </xf>
    <xf numFmtId="166" fontId="11" fillId="2" borderId="1" xfId="1" applyNumberFormat="1" applyFont="1" applyFill="1" applyBorder="1" applyAlignment="1">
      <alignment horizontal="left" vertical="center" indent="1"/>
    </xf>
    <xf numFmtId="166" fontId="10" fillId="0" borderId="0" xfId="1" applyNumberFormat="1" applyFont="1" applyFill="1" applyBorder="1"/>
    <xf numFmtId="165" fontId="14" fillId="9" borderId="0" xfId="1" applyFont="1" applyFill="1" applyBorder="1" applyAlignment="1">
      <alignment horizontal="center" vertical="center"/>
    </xf>
    <xf numFmtId="0" fontId="14" fillId="9" borderId="0" xfId="1" applyNumberFormat="1" applyFont="1" applyFill="1" applyBorder="1" applyAlignment="1">
      <alignment horizontal="center" vertical="center"/>
    </xf>
    <xf numFmtId="0" fontId="10" fillId="10" borderId="0" xfId="1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left" indent="1"/>
    </xf>
    <xf numFmtId="165" fontId="12" fillId="12" borderId="7" xfId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left" indent="2"/>
    </xf>
    <xf numFmtId="165" fontId="15" fillId="0" borderId="0" xfId="1" applyFont="1" applyFill="1" applyBorder="1" applyAlignment="1">
      <alignment horizontal="center" vertical="center"/>
    </xf>
    <xf numFmtId="165" fontId="11" fillId="0" borderId="1" xfId="1" applyFont="1" applyFill="1" applyBorder="1" applyAlignment="1">
      <alignment horizontal="right" vertical="center"/>
    </xf>
    <xf numFmtId="165" fontId="10" fillId="0" borderId="9" xfId="1" applyFont="1" applyFill="1" applyBorder="1"/>
    <xf numFmtId="165" fontId="10" fillId="0" borderId="10" xfId="1" applyFont="1" applyFill="1" applyBorder="1"/>
    <xf numFmtId="165" fontId="10" fillId="0" borderId="1" xfId="1" applyFont="1" applyFill="1" applyBorder="1" applyAlignment="1">
      <alignment horizontal="right" vertical="center"/>
    </xf>
    <xf numFmtId="166" fontId="10" fillId="0" borderId="0" xfId="1" applyNumberFormat="1" applyFont="1" applyFill="1" applyBorder="1"/>
    <xf numFmtId="165" fontId="17" fillId="0" borderId="0" xfId="1" applyFont="1" applyFill="1" applyBorder="1" applyAlignment="1">
      <alignment horizontal="center" vertical="center"/>
    </xf>
    <xf numFmtId="165" fontId="18" fillId="0" borderId="0" xfId="1" applyFont="1" applyFill="1" applyBorder="1" applyAlignment="1">
      <alignment horizontal="center" vertical="center"/>
    </xf>
    <xf numFmtId="166" fontId="10" fillId="0" borderId="0" xfId="1" applyNumberFormat="1" applyFont="1" applyFill="1" applyBorder="1"/>
    <xf numFmtId="165" fontId="10" fillId="0" borderId="13" xfId="1" applyFont="1" applyFill="1" applyBorder="1"/>
    <xf numFmtId="166" fontId="12" fillId="3" borderId="1" xfId="1" applyNumberFormat="1" applyFont="1" applyFill="1" applyBorder="1" applyAlignment="1">
      <alignment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left" vertical="center"/>
    </xf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 vertical="center"/>
    </xf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6" fontId="10" fillId="0" borderId="1" xfId="1" quotePrefix="1" applyNumberFormat="1" applyFont="1" applyFill="1" applyBorder="1" applyAlignment="1">
      <alignment horizontal="center"/>
    </xf>
    <xf numFmtId="165" fontId="10" fillId="2" borderId="10" xfId="1" applyFont="1" applyFill="1" applyBorder="1"/>
    <xf numFmtId="165" fontId="12" fillId="3" borderId="14" xfId="1" applyFont="1" applyFill="1" applyBorder="1" applyAlignment="1">
      <alignment horizontal="center" vertical="center"/>
    </xf>
    <xf numFmtId="165" fontId="16" fillId="0" borderId="1" xfId="1" applyFont="1" applyFill="1" applyBorder="1"/>
    <xf numFmtId="166" fontId="10" fillId="0" borderId="1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5" fontId="19" fillId="0" borderId="1" xfId="1" applyFont="1" applyFill="1" applyBorder="1"/>
    <xf numFmtId="166" fontId="10" fillId="0" borderId="1" xfId="1" applyNumberFormat="1" applyFont="1" applyFill="1" applyBorder="1" applyAlignment="1">
      <alignment horizontal="right"/>
    </xf>
    <xf numFmtId="166" fontId="10" fillId="0" borderId="1" xfId="1" quotePrefix="1" applyNumberFormat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center"/>
    </xf>
    <xf numFmtId="165" fontId="20" fillId="0" borderId="1" xfId="1" applyFont="1" applyFill="1" applyBorder="1" applyAlignment="1">
      <alignment horizontal="left" vertical="center" indent="1"/>
    </xf>
    <xf numFmtId="166" fontId="10" fillId="0" borderId="13" xfId="1" applyNumberFormat="1" applyFont="1" applyFill="1" applyBorder="1" applyAlignment="1">
      <alignment vertical="center"/>
    </xf>
    <xf numFmtId="166" fontId="10" fillId="0" borderId="13" xfId="1" applyNumberFormat="1" applyFont="1" applyFill="1" applyBorder="1" applyAlignment="1">
      <alignment horizontal="center"/>
    </xf>
    <xf numFmtId="166" fontId="10" fillId="0" borderId="13" xfId="1" applyNumberFormat="1" applyFont="1" applyFill="1" applyBorder="1" applyAlignment="1">
      <alignment horizontal="left" indent="1"/>
    </xf>
    <xf numFmtId="165" fontId="10" fillId="0" borderId="15" xfId="1" applyFont="1" applyFill="1" applyBorder="1"/>
    <xf numFmtId="165" fontId="10" fillId="0" borderId="16" xfId="1" applyFont="1" applyFill="1" applyBorder="1"/>
    <xf numFmtId="165" fontId="10" fillId="0" borderId="13" xfId="1" applyFont="1" applyFill="1" applyBorder="1" applyAlignment="1">
      <alignment horizontal="center"/>
    </xf>
    <xf numFmtId="165" fontId="16" fillId="2" borderId="1" xfId="1" applyFont="1" applyFill="1" applyBorder="1"/>
    <xf numFmtId="167" fontId="10" fillId="0" borderId="1" xfId="1" applyNumberFormat="1" applyFont="1" applyFill="1" applyBorder="1"/>
    <xf numFmtId="166" fontId="11" fillId="0" borderId="1" xfId="1" applyNumberFormat="1" applyFont="1" applyFill="1" applyBorder="1"/>
    <xf numFmtId="0" fontId="16" fillId="0" borderId="0" xfId="0" applyFont="1"/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7" fontId="10" fillId="0" borderId="1" xfId="1" applyNumberFormat="1" applyFont="1" applyFill="1" applyBorder="1" applyAlignment="1">
      <alignment horizontal="right"/>
    </xf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6" fontId="10" fillId="0" borderId="17" xfId="1" applyNumberFormat="1" applyFont="1" applyFill="1" applyBorder="1"/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 vertical="center"/>
    </xf>
    <xf numFmtId="165" fontId="10" fillId="13" borderId="1" xfId="1" applyFont="1" applyFill="1" applyBorder="1"/>
    <xf numFmtId="165" fontId="19" fillId="0" borderId="9" xfId="1" applyFont="1" applyFill="1" applyBorder="1"/>
    <xf numFmtId="165" fontId="22" fillId="0" borderId="1" xfId="1" applyFont="1" applyFill="1" applyBorder="1"/>
    <xf numFmtId="165" fontId="10" fillId="0" borderId="1" xfId="1" quotePrefix="1" applyFont="1" applyFill="1" applyBorder="1" applyAlignment="1">
      <alignment horizontal="center"/>
    </xf>
    <xf numFmtId="166" fontId="22" fillId="0" borderId="0" xfId="1" applyNumberFormat="1" applyFont="1" applyFill="1" applyBorder="1"/>
    <xf numFmtId="167" fontId="19" fillId="0" borderId="1" xfId="1" applyNumberFormat="1" applyFont="1" applyFill="1" applyBorder="1" applyAlignment="1">
      <alignment horizontal="right"/>
    </xf>
    <xf numFmtId="166" fontId="23" fillId="0" borderId="1" xfId="1" applyNumberFormat="1" applyFont="1" applyFill="1" applyBorder="1" applyAlignment="1">
      <alignment horizontal="left" indent="2"/>
    </xf>
    <xf numFmtId="164" fontId="0" fillId="0" borderId="0" xfId="2" applyFont="1"/>
    <xf numFmtId="168" fontId="0" fillId="0" borderId="0" xfId="0" applyNumberFormat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168" fontId="16" fillId="0" borderId="7" xfId="2" applyNumberFormat="1" applyFont="1" applyBorder="1"/>
    <xf numFmtId="17" fontId="16" fillId="0" borderId="7" xfId="0" applyNumberFormat="1" applyFont="1" applyBorder="1"/>
    <xf numFmtId="0" fontId="16" fillId="0" borderId="7" xfId="0" applyFont="1" applyBorder="1" applyAlignment="1">
      <alignment horizontal="center" vertical="center" wrapText="1"/>
    </xf>
    <xf numFmtId="168" fontId="16" fillId="0" borderId="7" xfId="0" applyNumberFormat="1" applyFont="1" applyBorder="1" applyAlignment="1">
      <alignment horizontal="center" vertical="center" wrapText="1"/>
    </xf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0" fontId="0" fillId="0" borderId="30" xfId="0" applyFill="1" applyBorder="1" applyAlignment="1">
      <alignment horizontal="right" wrapText="1"/>
    </xf>
    <xf numFmtId="3" fontId="0" fillId="0" borderId="31" xfId="0" applyNumberFormat="1" applyFill="1" applyBorder="1" applyAlignment="1">
      <alignment horizontal="right" wrapText="1"/>
    </xf>
    <xf numFmtId="166" fontId="10" fillId="0" borderId="9" xfId="1" applyNumberFormat="1" applyFont="1" applyFill="1" applyBorder="1"/>
    <xf numFmtId="166" fontId="10" fillId="0" borderId="2" xfId="1" applyNumberFormat="1" applyFont="1" applyFill="1" applyBorder="1" applyAlignment="1">
      <alignment horizontal="left" indent="2"/>
    </xf>
    <xf numFmtId="0" fontId="24" fillId="19" borderId="1" xfId="20" applyFont="1" applyFill="1" applyBorder="1" applyAlignment="1">
      <alignment horizontal="left" vertical="center" wrapText="1"/>
    </xf>
    <xf numFmtId="3" fontId="0" fillId="0" borderId="0" xfId="0" applyNumberFormat="1"/>
    <xf numFmtId="0" fontId="0" fillId="20" borderId="29" xfId="0" applyFill="1" applyBorder="1" applyAlignment="1">
      <alignment horizontal="right" wrapText="1"/>
    </xf>
    <xf numFmtId="4" fontId="0" fillId="20" borderId="29" xfId="0" applyNumberFormat="1" applyFill="1" applyBorder="1" applyAlignment="1">
      <alignment horizontal="right" wrapText="1"/>
    </xf>
    <xf numFmtId="165" fontId="10" fillId="11" borderId="1" xfId="1" applyFont="1" applyFill="1" applyBorder="1"/>
    <xf numFmtId="165" fontId="19" fillId="5" borderId="1" xfId="1" applyFont="1" applyFill="1" applyBorder="1"/>
    <xf numFmtId="165" fontId="19" fillId="21" borderId="1" xfId="1" applyFont="1" applyFill="1" applyBorder="1"/>
    <xf numFmtId="167" fontId="10" fillId="13" borderId="1" xfId="1" applyNumberFormat="1" applyFont="1" applyFill="1" applyBorder="1"/>
    <xf numFmtId="165" fontId="10" fillId="22" borderId="1" xfId="1" applyFont="1" applyFill="1" applyBorder="1"/>
    <xf numFmtId="165" fontId="19" fillId="23" borderId="1" xfId="1" applyFont="1" applyFill="1" applyBorder="1"/>
    <xf numFmtId="165" fontId="19" fillId="24" borderId="1" xfId="1" applyFont="1" applyFill="1" applyBorder="1"/>
    <xf numFmtId="165" fontId="22" fillId="24" borderId="1" xfId="1" applyFont="1" applyFill="1" applyBorder="1"/>
    <xf numFmtId="165" fontId="19" fillId="25" borderId="1" xfId="1" applyFont="1" applyFill="1" applyBorder="1"/>
    <xf numFmtId="165" fontId="19" fillId="26" borderId="1" xfId="1" applyFont="1" applyFill="1" applyBorder="1"/>
    <xf numFmtId="165" fontId="19" fillId="27" borderId="1" xfId="1" applyFont="1" applyFill="1" applyBorder="1"/>
    <xf numFmtId="165" fontId="19" fillId="26" borderId="9" xfId="1" applyFont="1" applyFill="1" applyBorder="1"/>
    <xf numFmtId="165" fontId="19" fillId="13" borderId="9" xfId="1" applyFont="1" applyFill="1" applyBorder="1"/>
    <xf numFmtId="165" fontId="19" fillId="13" borderId="1" xfId="1" applyFont="1" applyFill="1" applyBorder="1"/>
    <xf numFmtId="165" fontId="22" fillId="0" borderId="9" xfId="1" applyFont="1" applyFill="1" applyBorder="1"/>
    <xf numFmtId="0" fontId="25" fillId="0" borderId="0" xfId="0" applyFont="1"/>
    <xf numFmtId="168" fontId="25" fillId="0" borderId="0" xfId="2" applyNumberFormat="1" applyFont="1"/>
    <xf numFmtId="168" fontId="0" fillId="0" borderId="0" xfId="2" applyNumberFormat="1" applyFont="1"/>
    <xf numFmtId="165" fontId="0" fillId="0" borderId="0" xfId="0" applyNumberFormat="1"/>
    <xf numFmtId="168" fontId="26" fillId="0" borderId="0" xfId="0" applyNumberFormat="1" applyFont="1"/>
    <xf numFmtId="164" fontId="26" fillId="0" borderId="0" xfId="2" applyFont="1"/>
    <xf numFmtId="168" fontId="26" fillId="0" borderId="0" xfId="2" applyNumberFormat="1" applyFont="1"/>
    <xf numFmtId="166" fontId="27" fillId="0" borderId="1" xfId="1" applyNumberFormat="1" applyFont="1" applyFill="1" applyBorder="1" applyAlignment="1">
      <alignment horizontal="left" indent="2"/>
    </xf>
    <xf numFmtId="166" fontId="28" fillId="0" borderId="1" xfId="1" applyNumberFormat="1" applyFont="1" applyFill="1" applyBorder="1" applyAlignment="1">
      <alignment horizontal="left" indent="2"/>
    </xf>
    <xf numFmtId="166" fontId="29" fillId="0" borderId="1" xfId="1" applyNumberFormat="1" applyFont="1" applyFill="1" applyBorder="1" applyAlignment="1">
      <alignment horizontal="left" indent="2"/>
    </xf>
    <xf numFmtId="0" fontId="30" fillId="0" borderId="0" xfId="0" applyFont="1"/>
    <xf numFmtId="167" fontId="19" fillId="0" borderId="9" xfId="1" applyNumberFormat="1" applyFont="1" applyFill="1" applyBorder="1" applyAlignment="1">
      <alignment horizontal="right"/>
    </xf>
    <xf numFmtId="0" fontId="0" fillId="0" borderId="0" xfId="0" applyBorder="1"/>
    <xf numFmtId="165" fontId="0" fillId="0" borderId="0" xfId="0" applyNumberFormat="1" applyBorder="1"/>
    <xf numFmtId="164" fontId="26" fillId="0" borderId="0" xfId="0" applyNumberFormat="1" applyFont="1"/>
    <xf numFmtId="165" fontId="31" fillId="0" borderId="0" xfId="0" applyNumberFormat="1" applyFont="1"/>
    <xf numFmtId="165" fontId="31" fillId="0" borderId="0" xfId="0" applyNumberFormat="1" applyFont="1" applyBorder="1"/>
    <xf numFmtId="164" fontId="0" fillId="0" borderId="0" xfId="2" applyFont="1" applyBorder="1"/>
    <xf numFmtId="168" fontId="0" fillId="0" borderId="0" xfId="2" applyNumberFormat="1" applyFont="1" applyBorder="1"/>
    <xf numFmtId="165" fontId="19" fillId="0" borderId="0" xfId="1" applyFont="1" applyFill="1" applyBorder="1"/>
    <xf numFmtId="0" fontId="32" fillId="0" borderId="0" xfId="0" applyNumberFormat="1" applyFont="1" applyFill="1" applyBorder="1" applyAlignment="1">
      <alignment vertical="top"/>
    </xf>
    <xf numFmtId="168" fontId="0" fillId="0" borderId="0" xfId="2" applyNumberFormat="1" applyFont="1" applyFill="1"/>
    <xf numFmtId="0" fontId="0" fillId="0" borderId="0" xfId="0" applyFill="1"/>
    <xf numFmtId="168" fontId="26" fillId="0" borderId="0" xfId="2" applyNumberFormat="1" applyFont="1" applyFill="1"/>
    <xf numFmtId="168" fontId="26" fillId="0" borderId="0" xfId="2" applyNumberFormat="1" applyFont="1" applyFill="1" applyBorder="1"/>
    <xf numFmtId="0" fontId="0" fillId="0" borderId="0" xfId="0" applyFill="1" applyBorder="1"/>
    <xf numFmtId="168" fontId="26" fillId="0" borderId="0" xfId="0" applyNumberFormat="1" applyFont="1" applyFill="1"/>
    <xf numFmtId="164" fontId="26" fillId="0" borderId="0" xfId="2" applyFont="1" applyFill="1"/>
    <xf numFmtId="164" fontId="0" fillId="0" borderId="0" xfId="2" applyFont="1" applyFill="1"/>
    <xf numFmtId="0" fontId="33" fillId="0" borderId="0" xfId="0" applyFont="1" applyFill="1"/>
    <xf numFmtId="168" fontId="10" fillId="0" borderId="1" xfId="2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68" fontId="11" fillId="0" borderId="1" xfId="2" applyNumberFormat="1" applyFont="1" applyFill="1" applyBorder="1" applyAlignment="1">
      <alignment horizontal="right" vertical="center" wrapText="1"/>
    </xf>
    <xf numFmtId="168" fontId="10" fillId="0" borderId="13" xfId="2" applyNumberFormat="1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left" vertical="center" wrapText="1"/>
    </xf>
    <xf numFmtId="168" fontId="12" fillId="0" borderId="7" xfId="2" applyNumberFormat="1" applyFont="1" applyFill="1" applyBorder="1" applyAlignment="1">
      <alignment horizontal="right" vertical="center" wrapText="1"/>
    </xf>
    <xf numFmtId="165" fontId="33" fillId="0" borderId="0" xfId="0" applyNumberFormat="1" applyFont="1" applyFill="1"/>
    <xf numFmtId="168" fontId="33" fillId="0" borderId="0" xfId="0" applyNumberFormat="1" applyFont="1" applyFill="1"/>
    <xf numFmtId="0" fontId="33" fillId="11" borderId="19" xfId="0" applyFont="1" applyFill="1" applyBorder="1"/>
    <xf numFmtId="0" fontId="10" fillId="11" borderId="8" xfId="0" applyFont="1" applyFill="1" applyBorder="1"/>
    <xf numFmtId="168" fontId="12" fillId="11" borderId="19" xfId="0" applyNumberFormat="1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left" vertical="center" wrapText="1"/>
    </xf>
    <xf numFmtId="166" fontId="10" fillId="0" borderId="9" xfId="1" applyNumberFormat="1" applyFont="1" applyFill="1" applyBorder="1" applyAlignment="1">
      <alignment horizontal="left" vertical="center" wrapText="1"/>
    </xf>
    <xf numFmtId="166" fontId="10" fillId="0" borderId="10" xfId="1" applyNumberFormat="1" applyFont="1" applyFill="1" applyBorder="1" applyAlignment="1">
      <alignment horizontal="left" vertical="center" wrapText="1"/>
    </xf>
    <xf numFmtId="0" fontId="10" fillId="0" borderId="9" xfId="0" quotePrefix="1" applyFont="1" applyFill="1" applyBorder="1" applyAlignment="1">
      <alignment horizontal="left" vertical="center" wrapText="1"/>
    </xf>
    <xf numFmtId="0" fontId="10" fillId="0" borderId="10" xfId="0" quotePrefix="1" applyFont="1" applyFill="1" applyBorder="1" applyAlignment="1">
      <alignment horizontal="left" vertical="center" wrapText="1"/>
    </xf>
    <xf numFmtId="166" fontId="11" fillId="0" borderId="9" xfId="1" applyNumberFormat="1" applyFont="1" applyFill="1" applyBorder="1" applyAlignment="1">
      <alignment horizontal="left" vertical="center" wrapText="1"/>
    </xf>
    <xf numFmtId="166" fontId="11" fillId="0" borderId="10" xfId="1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166" fontId="12" fillId="0" borderId="10" xfId="1" applyNumberFormat="1" applyFont="1" applyFill="1" applyBorder="1" applyAlignment="1">
      <alignment horizontal="left" vertical="center" wrapText="1"/>
    </xf>
    <xf numFmtId="41" fontId="10" fillId="0" borderId="9" xfId="2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9" xfId="2" applyNumberFormat="1" applyFont="1" applyFill="1" applyBorder="1" applyAlignment="1">
      <alignment horizontal="left" vertical="center" wrapText="1"/>
    </xf>
    <xf numFmtId="0" fontId="10" fillId="0" borderId="10" xfId="2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horizontal="center" vertical="center" wrapText="1"/>
    </xf>
    <xf numFmtId="0" fontId="12" fillId="11" borderId="32" xfId="0" applyFont="1" applyFill="1" applyBorder="1" applyAlignment="1">
      <alignment horizontal="left" vertical="center" wrapText="1"/>
    </xf>
    <xf numFmtId="166" fontId="12" fillId="11" borderId="9" xfId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4" fillId="0" borderId="0" xfId="0" applyFont="1" applyFill="1"/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34" fillId="0" borderId="8" xfId="0" applyFont="1" applyFill="1" applyBorder="1"/>
    <xf numFmtId="0" fontId="12" fillId="0" borderId="13" xfId="0" applyFont="1" applyFill="1" applyBorder="1" applyAlignment="1">
      <alignment horizontal="center" vertical="center" wrapText="1"/>
    </xf>
    <xf numFmtId="166" fontId="11" fillId="11" borderId="1" xfId="1" applyNumberFormat="1" applyFont="1" applyFill="1" applyBorder="1" applyAlignment="1">
      <alignment vertical="center"/>
    </xf>
    <xf numFmtId="166" fontId="10" fillId="11" borderId="1" xfId="1" applyNumberFormat="1" applyFont="1" applyFill="1" applyBorder="1" applyAlignment="1">
      <alignment horizontal="center"/>
    </xf>
    <xf numFmtId="166" fontId="23" fillId="11" borderId="1" xfId="1" applyNumberFormat="1" applyFont="1" applyFill="1" applyBorder="1" applyAlignment="1">
      <alignment horizontal="left" indent="2"/>
    </xf>
    <xf numFmtId="165" fontId="10" fillId="11" borderId="13" xfId="1" applyFont="1" applyFill="1" applyBorder="1" applyAlignment="1">
      <alignment horizontal="center"/>
    </xf>
    <xf numFmtId="165" fontId="11" fillId="11" borderId="13" xfId="1" applyFont="1" applyFill="1" applyBorder="1" applyAlignment="1">
      <alignment horizontal="center"/>
    </xf>
    <xf numFmtId="165" fontId="11" fillId="11" borderId="0" xfId="1" applyFont="1" applyFill="1" applyBorder="1" applyAlignment="1">
      <alignment horizontal="center"/>
    </xf>
    <xf numFmtId="165" fontId="11" fillId="11" borderId="0" xfId="1" applyFont="1" applyFill="1" applyBorder="1"/>
    <xf numFmtId="166" fontId="11" fillId="11" borderId="0" xfId="1" applyNumberFormat="1" applyFont="1" applyFill="1" applyBorder="1"/>
    <xf numFmtId="165" fontId="12" fillId="2" borderId="1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left" indent="1"/>
    </xf>
    <xf numFmtId="165" fontId="10" fillId="0" borderId="0" xfId="1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 vertical="center"/>
    </xf>
    <xf numFmtId="0" fontId="10" fillId="1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/>
    <xf numFmtId="165" fontId="12" fillId="8" borderId="12" xfId="1" applyFont="1" applyFill="1" applyBorder="1" applyAlignment="1">
      <alignment horizontal="center" vertical="center" wrapText="1"/>
    </xf>
    <xf numFmtId="43" fontId="0" fillId="0" borderId="0" xfId="0" applyNumberFormat="1"/>
    <xf numFmtId="168" fontId="10" fillId="2" borderId="1" xfId="2" quotePrefix="1" applyNumberFormat="1" applyFont="1" applyFill="1" applyBorder="1"/>
    <xf numFmtId="168" fontId="10" fillId="0" borderId="1" xfId="2" applyNumberFormat="1" applyFont="1" applyFill="1" applyBorder="1"/>
    <xf numFmtId="168" fontId="11" fillId="0" borderId="1" xfId="2" applyNumberFormat="1" applyFont="1" applyFill="1" applyBorder="1" applyAlignment="1">
      <alignment horizontal="right" vertical="center"/>
    </xf>
    <xf numFmtId="170" fontId="35" fillId="4" borderId="7" xfId="0" applyNumberFormat="1" applyFont="1" applyFill="1" applyBorder="1" applyAlignment="1">
      <alignment horizontal="center" vertical="center"/>
    </xf>
    <xf numFmtId="0" fontId="0" fillId="0" borderId="0" xfId="0" applyAlignment="1"/>
    <xf numFmtId="0" fontId="7" fillId="4" borderId="0" xfId="0" applyFont="1" applyFill="1" applyAlignment="1">
      <alignment horizontal="center"/>
    </xf>
    <xf numFmtId="166" fontId="7" fillId="4" borderId="0" xfId="1" applyNumberFormat="1" applyFont="1" applyFill="1" applyAlignment="1">
      <alignment horizontal="center"/>
    </xf>
    <xf numFmtId="164" fontId="7" fillId="0" borderId="7" xfId="2" applyFont="1" applyFill="1" applyBorder="1" applyAlignment="1"/>
    <xf numFmtId="170" fontId="0" fillId="4" borderId="0" xfId="0" applyNumberFormat="1" applyFont="1" applyFill="1" applyAlignment="1"/>
    <xf numFmtId="0" fontId="0" fillId="4" borderId="0" xfId="0" applyFont="1" applyFill="1" applyAlignment="1"/>
    <xf numFmtId="0" fontId="0" fillId="0" borderId="0" xfId="0" applyFont="1" applyFill="1" applyAlignment="1"/>
    <xf numFmtId="0" fontId="36" fillId="4" borderId="0" xfId="0" applyFont="1" applyFill="1" applyAlignment="1"/>
    <xf numFmtId="0" fontId="7" fillId="4" borderId="0" xfId="0" applyFont="1" applyFill="1" applyAlignment="1"/>
    <xf numFmtId="170" fontId="31" fillId="4" borderId="0" xfId="0" applyNumberFormat="1" applyFont="1" applyFill="1" applyAlignment="1"/>
    <xf numFmtId="0" fontId="31" fillId="4" borderId="0" xfId="0" applyFont="1" applyFill="1" applyAlignment="1"/>
    <xf numFmtId="0" fontId="0" fillId="0" borderId="0" xfId="0" applyFont="1" applyFill="1" applyBorder="1" applyAlignment="1"/>
    <xf numFmtId="15" fontId="7" fillId="0" borderId="7" xfId="0" applyNumberFormat="1" applyFont="1" applyFill="1" applyBorder="1" applyAlignment="1"/>
    <xf numFmtId="0" fontId="7" fillId="0" borderId="7" xfId="0" applyFont="1" applyFill="1" applyBorder="1" applyAlignment="1">
      <alignment horizontal="center"/>
    </xf>
    <xf numFmtId="166" fontId="7" fillId="0" borderId="7" xfId="1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166" fontId="7" fillId="0" borderId="0" xfId="1" applyNumberFormat="1" applyFont="1" applyFill="1" applyAlignment="1">
      <alignment horizontal="center"/>
    </xf>
    <xf numFmtId="0" fontId="40" fillId="4" borderId="7" xfId="0" applyNumberFormat="1" applyFont="1" applyFill="1" applyBorder="1" applyAlignment="1">
      <alignment horizontal="center" vertical="center"/>
    </xf>
    <xf numFmtId="164" fontId="40" fillId="0" borderId="7" xfId="2" applyFont="1" applyFill="1" applyBorder="1" applyAlignment="1" applyProtection="1">
      <alignment horizontal="center" vertical="center"/>
    </xf>
    <xf numFmtId="0" fontId="40" fillId="4" borderId="7" xfId="0" applyFont="1" applyFill="1" applyBorder="1" applyAlignment="1">
      <alignment horizontal="center" vertical="center"/>
    </xf>
    <xf numFmtId="166" fontId="40" fillId="4" borderId="7" xfId="1" applyNumberFormat="1" applyFont="1" applyFill="1" applyBorder="1" applyAlignment="1">
      <alignment horizontal="center" vertical="center"/>
    </xf>
    <xf numFmtId="169" fontId="0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9" fontId="0" fillId="0" borderId="7" xfId="0" applyNumberFormat="1" applyFont="1" applyFill="1" applyBorder="1" applyAlignment="1">
      <alignment horizontal="center"/>
    </xf>
    <xf numFmtId="0" fontId="41" fillId="4" borderId="0" xfId="13" applyFont="1" applyFill="1" applyAlignment="1">
      <alignment horizontal="left" vertical="center"/>
    </xf>
    <xf numFmtId="164" fontId="41" fillId="4" borderId="0" xfId="2" applyFont="1" applyFill="1" applyAlignment="1">
      <alignment horizontal="center" vertical="center"/>
    </xf>
    <xf numFmtId="164" fontId="41" fillId="4" borderId="0" xfId="2" applyFont="1" applyFill="1" applyAlignment="1">
      <alignment horizontal="left" vertical="center"/>
    </xf>
    <xf numFmtId="17" fontId="39" fillId="4" borderId="0" xfId="2" applyNumberFormat="1" applyFont="1" applyFill="1" applyAlignment="1">
      <alignment vertical="center"/>
    </xf>
    <xf numFmtId="164" fontId="7" fillId="5" borderId="7" xfId="2" applyFont="1" applyFill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2" fontId="42" fillId="4" borderId="0" xfId="0" applyNumberFormat="1" applyFont="1" applyFill="1" applyAlignment="1">
      <alignment horizontal="center" vertical="center"/>
    </xf>
    <xf numFmtId="164" fontId="39" fillId="4" borderId="0" xfId="2" applyFont="1" applyFill="1" applyAlignment="1"/>
    <xf numFmtId="0" fontId="39" fillId="4" borderId="0" xfId="13" applyFont="1" applyFill="1" applyAlignment="1">
      <alignment vertical="center"/>
    </xf>
    <xf numFmtId="0" fontId="31" fillId="28" borderId="29" xfId="0" applyFont="1" applyFill="1" applyBorder="1" applyAlignment="1">
      <alignment horizontal="center" vertical="center"/>
    </xf>
    <xf numFmtId="171" fontId="31" fillId="13" borderId="29" xfId="0" applyNumberFormat="1" applyFont="1" applyFill="1" applyBorder="1" applyAlignment="1">
      <alignment horizontal="center" vertical="center"/>
    </xf>
    <xf numFmtId="171" fontId="31" fillId="28" borderId="29" xfId="0" applyNumberFormat="1" applyFont="1" applyFill="1" applyBorder="1" applyAlignment="1">
      <alignment horizontal="center" vertical="center"/>
    </xf>
    <xf numFmtId="0" fontId="0" fillId="0" borderId="29" xfId="0" applyBorder="1" applyAlignment="1"/>
    <xf numFmtId="171" fontId="0" fillId="0" borderId="29" xfId="0" applyNumberFormat="1" applyBorder="1" applyAlignment="1"/>
    <xf numFmtId="164" fontId="0" fillId="0" borderId="0" xfId="2" applyFont="1" applyAlignment="1"/>
    <xf numFmtId="164" fontId="0" fillId="0" borderId="0" xfId="0" applyNumberFormat="1" applyAlignment="1"/>
    <xf numFmtId="0" fontId="0" fillId="0" borderId="5" xfId="0" applyBorder="1" applyAlignment="1"/>
    <xf numFmtId="0" fontId="0" fillId="0" borderId="19" xfId="0" applyBorder="1" applyAlignment="1"/>
    <xf numFmtId="171" fontId="0" fillId="0" borderId="8" xfId="0" applyNumberFormat="1" applyBorder="1" applyAlignment="1"/>
    <xf numFmtId="164" fontId="0" fillId="4" borderId="7" xfId="2" applyFont="1" applyFill="1" applyBorder="1" applyAlignment="1"/>
    <xf numFmtId="171" fontId="0" fillId="4" borderId="7" xfId="0" applyNumberFormat="1" applyFill="1" applyBorder="1" applyAlignment="1"/>
    <xf numFmtId="171" fontId="0" fillId="4" borderId="34" xfId="0" applyNumberFormat="1" applyFill="1" applyBorder="1" applyAlignment="1"/>
    <xf numFmtId="171" fontId="0" fillId="4" borderId="35" xfId="0" applyNumberFormat="1" applyFill="1" applyBorder="1" applyAlignment="1"/>
    <xf numFmtId="0" fontId="0" fillId="0" borderId="6" xfId="0" applyBorder="1" applyAlignment="1"/>
    <xf numFmtId="0" fontId="0" fillId="0" borderId="36" xfId="0" applyFill="1" applyBorder="1" applyAlignment="1"/>
    <xf numFmtId="171" fontId="0" fillId="0" borderId="18" xfId="0" applyNumberFormat="1" applyBorder="1" applyAlignment="1"/>
    <xf numFmtId="164" fontId="0" fillId="0" borderId="7" xfId="2" applyFont="1" applyBorder="1" applyAlignment="1"/>
    <xf numFmtId="164" fontId="7" fillId="4" borderId="7" xfId="0" applyNumberFormat="1" applyFont="1" applyFill="1" applyBorder="1" applyAlignment="1"/>
    <xf numFmtId="171" fontId="0" fillId="4" borderId="8" xfId="0" applyNumberFormat="1" applyFill="1" applyBorder="1" applyAlignment="1"/>
    <xf numFmtId="171" fontId="0" fillId="4" borderId="19" xfId="0" applyNumberFormat="1" applyFill="1" applyBorder="1" applyAlignment="1"/>
    <xf numFmtId="164" fontId="0" fillId="0" borderId="0" xfId="2" applyFont="1" applyFill="1" applyBorder="1" applyAlignment="1"/>
    <xf numFmtId="0" fontId="0" fillId="0" borderId="0" xfId="0" applyFill="1" applyBorder="1" applyAlignment="1"/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0" fontId="0" fillId="0" borderId="1" xfId="0" applyBorder="1"/>
    <xf numFmtId="166" fontId="10" fillId="0" borderId="1" xfId="1" applyNumberFormat="1" applyFont="1" applyFill="1" applyBorder="1" applyAlignment="1"/>
    <xf numFmtId="166" fontId="10" fillId="2" borderId="2" xfId="1" applyNumberFormat="1" applyFont="1" applyFill="1" applyBorder="1" applyAlignment="1">
      <alignment horizontal="left" indent="1"/>
    </xf>
    <xf numFmtId="165" fontId="16" fillId="2" borderId="10" xfId="1" applyFont="1" applyFill="1" applyBorder="1"/>
    <xf numFmtId="165" fontId="16" fillId="0" borderId="10" xfId="1" applyFont="1" applyFill="1" applyBorder="1"/>
    <xf numFmtId="165" fontId="10" fillId="0" borderId="2" xfId="1" applyFont="1" applyFill="1" applyBorder="1"/>
    <xf numFmtId="166" fontId="7" fillId="0" borderId="1" xfId="1" applyNumberFormat="1" applyFont="1" applyFill="1" applyBorder="1" applyAlignment="1">
      <alignment horizontal="center"/>
    </xf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6" fontId="10" fillId="2" borderId="13" xfId="1" applyNumberFormat="1" applyFont="1" applyFill="1" applyBorder="1" applyAlignment="1">
      <alignment horizontal="center"/>
    </xf>
    <xf numFmtId="166" fontId="10" fillId="0" borderId="2" xfId="1" applyNumberFormat="1" applyFont="1" applyFill="1" applyBorder="1" applyAlignment="1">
      <alignment horizontal="center"/>
    </xf>
    <xf numFmtId="168" fontId="10" fillId="2" borderId="15" xfId="2" quotePrefix="1" applyNumberFormat="1" applyFont="1" applyFill="1" applyBorder="1"/>
    <xf numFmtId="168" fontId="10" fillId="0" borderId="37" xfId="2" quotePrefix="1" applyNumberFormat="1" applyFont="1" applyFill="1" applyBorder="1"/>
    <xf numFmtId="165" fontId="10" fillId="2" borderId="15" xfId="1" applyFont="1" applyFill="1" applyBorder="1"/>
    <xf numFmtId="165" fontId="10" fillId="0" borderId="37" xfId="1" applyFont="1" applyFill="1" applyBorder="1"/>
    <xf numFmtId="167" fontId="0" fillId="0" borderId="0" xfId="0" applyNumberFormat="1"/>
    <xf numFmtId="14" fontId="0" fillId="0" borderId="7" xfId="0" applyNumberFormat="1" applyBorder="1"/>
    <xf numFmtId="0" fontId="0" fillId="0" borderId="7" xfId="0" applyFont="1" applyFill="1" applyBorder="1" applyAlignment="1">
      <alignment horizontal="center"/>
    </xf>
    <xf numFmtId="15" fontId="0" fillId="0" borderId="7" xfId="0" applyNumberFormat="1" applyBorder="1"/>
    <xf numFmtId="0" fontId="0" fillId="0" borderId="7" xfId="0" applyBorder="1"/>
    <xf numFmtId="0" fontId="16" fillId="0" borderId="2" xfId="0" applyFont="1" applyFill="1" applyBorder="1" applyAlignment="1"/>
    <xf numFmtId="166" fontId="16" fillId="0" borderId="1" xfId="1" applyNumberFormat="1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7" fontId="16" fillId="0" borderId="1" xfId="2" applyNumberFormat="1" applyFont="1" applyFill="1" applyBorder="1" applyAlignment="1"/>
    <xf numFmtId="166" fontId="10" fillId="2" borderId="13" xfId="1" applyNumberFormat="1" applyFont="1" applyFill="1" applyBorder="1" applyAlignment="1">
      <alignment horizontal="left" indent="1"/>
    </xf>
    <xf numFmtId="167" fontId="7" fillId="0" borderId="1" xfId="1" applyNumberFormat="1" applyFont="1" applyFill="1" applyBorder="1" applyAlignment="1">
      <alignment horizontal="center"/>
    </xf>
    <xf numFmtId="0" fontId="44" fillId="0" borderId="1" xfId="0" applyFont="1" applyBorder="1"/>
    <xf numFmtId="0" fontId="7" fillId="0" borderId="7" xfId="0" applyFont="1" applyFill="1" applyBorder="1" applyAlignment="1"/>
    <xf numFmtId="0" fontId="0" fillId="0" borderId="7" xfId="0" applyFont="1" applyFill="1" applyBorder="1" applyAlignment="1"/>
    <xf numFmtId="0" fontId="0" fillId="20" borderId="41" xfId="0" applyFill="1" applyBorder="1" applyAlignment="1">
      <alignment horizontal="right" wrapText="1"/>
    </xf>
    <xf numFmtId="4" fontId="0" fillId="0" borderId="40" xfId="0" applyNumberFormat="1" applyFill="1" applyBorder="1" applyAlignment="1">
      <alignment horizontal="right" wrapText="1"/>
    </xf>
    <xf numFmtId="0" fontId="0" fillId="25" borderId="29" xfId="0" applyFill="1" applyBorder="1" applyAlignment="1"/>
    <xf numFmtId="171" fontId="0" fillId="25" borderId="29" xfId="0" applyNumberFormat="1" applyFill="1" applyBorder="1" applyAlignment="1"/>
    <xf numFmtId="14" fontId="0" fillId="0" borderId="0" xfId="0" applyNumberFormat="1"/>
    <xf numFmtId="0" fontId="0" fillId="0" borderId="5" xfId="0" applyFill="1" applyBorder="1"/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0" fontId="16" fillId="0" borderId="1" xfId="0" applyFont="1" applyBorder="1" applyAlignment="1"/>
    <xf numFmtId="0" fontId="16" fillId="0" borderId="42" xfId="0" applyFont="1" applyBorder="1" applyAlignment="1"/>
    <xf numFmtId="166" fontId="10" fillId="0" borderId="2" xfId="1" quotePrefix="1" applyNumberFormat="1" applyFont="1" applyFill="1" applyBorder="1" applyAlignment="1">
      <alignment horizontal="right"/>
    </xf>
    <xf numFmtId="0" fontId="16" fillId="0" borderId="13" xfId="0" applyFont="1" applyBorder="1" applyAlignment="1"/>
    <xf numFmtId="0" fontId="26" fillId="0" borderId="29" xfId="0" applyFont="1" applyBorder="1" applyAlignment="1"/>
    <xf numFmtId="0" fontId="0" fillId="0" borderId="29" xfId="0" applyBorder="1"/>
    <xf numFmtId="171" fontId="0" fillId="0" borderId="29" xfId="0" applyNumberFormat="1" applyBorder="1"/>
    <xf numFmtId="0" fontId="0" fillId="11" borderId="29" xfId="0" applyFill="1" applyBorder="1"/>
    <xf numFmtId="171" fontId="0" fillId="11" borderId="29" xfId="0" applyNumberFormat="1" applyFill="1" applyBorder="1"/>
    <xf numFmtId="0" fontId="31" fillId="0" borderId="0" xfId="0" applyFont="1"/>
    <xf numFmtId="0" fontId="0" fillId="0" borderId="0" xfId="0" applyFont="1" applyBorder="1" applyAlignment="1">
      <alignment vertical="top"/>
    </xf>
    <xf numFmtId="0" fontId="31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0" fillId="0" borderId="0" xfId="0" applyNumberFormat="1" applyBorder="1" applyAlignment="1">
      <alignment horizontal="center"/>
    </xf>
    <xf numFmtId="164" fontId="31" fillId="0" borderId="0" xfId="2" applyFont="1" applyBorder="1"/>
    <xf numFmtId="164" fontId="0" fillId="0" borderId="0" xfId="2" applyFont="1" applyBorder="1" applyAlignment="1">
      <alignment horizontal="center"/>
    </xf>
    <xf numFmtId="0" fontId="0" fillId="0" borderId="0" xfId="2" applyNumberFormat="1" applyFont="1" applyBorder="1" applyAlignment="1">
      <alignment horizontal="center" wrapText="1"/>
    </xf>
    <xf numFmtId="164" fontId="0" fillId="0" borderId="0" xfId="2" applyFont="1" applyBorder="1" applyAlignment="1">
      <alignment horizontal="center" vertical="top"/>
    </xf>
    <xf numFmtId="164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0" fontId="31" fillId="0" borderId="0" xfId="0" applyFont="1" applyBorder="1"/>
    <xf numFmtId="3" fontId="31" fillId="0" borderId="0" xfId="0" applyNumberFormat="1" applyFont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3" fontId="0" fillId="29" borderId="0" xfId="0" applyNumberFormat="1" applyFill="1" applyBorder="1" applyAlignment="1">
      <alignment horizontal="center"/>
    </xf>
    <xf numFmtId="164" fontId="31" fillId="0" borderId="0" xfId="0" applyNumberFormat="1" applyFont="1" applyBorder="1" applyAlignment="1">
      <alignment horizontal="center"/>
    </xf>
    <xf numFmtId="164" fontId="31" fillId="29" borderId="0" xfId="0" applyNumberFormat="1" applyFont="1" applyFill="1" applyBorder="1" applyAlignment="1">
      <alignment horizontal="center"/>
    </xf>
    <xf numFmtId="3" fontId="31" fillId="30" borderId="0" xfId="0" applyNumberFormat="1" applyFont="1" applyFill="1"/>
    <xf numFmtId="3" fontId="31" fillId="30" borderId="0" xfId="0" applyNumberFormat="1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0" fontId="16" fillId="0" borderId="9" xfId="0" applyFont="1" applyBorder="1" applyAlignment="1"/>
    <xf numFmtId="0" fontId="0" fillId="30" borderId="0" xfId="0" applyFill="1"/>
    <xf numFmtId="166" fontId="10" fillId="0" borderId="9" xfId="1" applyNumberFormat="1" applyFont="1" applyFill="1" applyBorder="1" applyAlignment="1">
      <alignment horizontal="center"/>
    </xf>
    <xf numFmtId="165" fontId="19" fillId="0" borderId="10" xfId="1" applyFont="1" applyFill="1" applyBorder="1"/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0" fontId="45" fillId="0" borderId="42" xfId="21" applyFont="1" applyFill="1" applyBorder="1"/>
    <xf numFmtId="0" fontId="45" fillId="0" borderId="44" xfId="21" applyFont="1" applyFill="1" applyBorder="1"/>
    <xf numFmtId="0" fontId="45" fillId="0" borderId="0" xfId="0" applyFont="1"/>
    <xf numFmtId="171" fontId="45" fillId="0" borderId="44" xfId="21" applyNumberFormat="1" applyFont="1" applyFill="1" applyBorder="1"/>
    <xf numFmtId="0" fontId="45" fillId="0" borderId="42" xfId="21" applyFont="1" applyBorder="1"/>
    <xf numFmtId="0" fontId="45" fillId="0" borderId="44" xfId="21" applyFont="1" applyBorder="1"/>
    <xf numFmtId="0" fontId="45" fillId="0" borderId="46" xfId="21" applyFont="1" applyBorder="1"/>
    <xf numFmtId="0" fontId="45" fillId="0" borderId="47" xfId="21" applyFont="1" applyBorder="1"/>
    <xf numFmtId="0" fontId="45" fillId="0" borderId="1" xfId="21" applyFont="1" applyBorder="1"/>
    <xf numFmtId="171" fontId="45" fillId="0" borderId="1" xfId="21" applyNumberFormat="1" applyFont="1" applyBorder="1"/>
    <xf numFmtId="0" fontId="45" fillId="0" borderId="1" xfId="21" applyFont="1" applyFill="1" applyBorder="1"/>
    <xf numFmtId="171" fontId="45" fillId="0" borderId="1" xfId="21" applyNumberFormat="1" applyFont="1" applyFill="1" applyBorder="1"/>
    <xf numFmtId="0" fontId="45" fillId="0" borderId="13" xfId="21" applyFont="1" applyBorder="1"/>
    <xf numFmtId="0" fontId="2" fillId="0" borderId="1" xfId="21" applyFill="1" applyBorder="1"/>
    <xf numFmtId="167" fontId="16" fillId="0" borderId="9" xfId="2" applyNumberFormat="1" applyFont="1" applyFill="1" applyBorder="1" applyAlignment="1">
      <alignment horizontal="right"/>
    </xf>
    <xf numFmtId="0" fontId="16" fillId="0" borderId="5" xfId="0" applyFont="1" applyFill="1" applyBorder="1" applyAlignment="1"/>
    <xf numFmtId="165" fontId="10" fillId="0" borderId="5" xfId="1" applyFont="1" applyFill="1" applyBorder="1"/>
    <xf numFmtId="167" fontId="16" fillId="0" borderId="48" xfId="2" applyNumberFormat="1" applyFont="1" applyFill="1" applyBorder="1" applyAlignment="1"/>
    <xf numFmtId="0" fontId="45" fillId="0" borderId="2" xfId="21" applyFont="1" applyBorder="1"/>
    <xf numFmtId="0" fontId="45" fillId="0" borderId="5" xfId="21" applyFont="1" applyBorder="1"/>
    <xf numFmtId="0" fontId="0" fillId="0" borderId="1" xfId="0" applyFill="1" applyBorder="1"/>
    <xf numFmtId="166" fontId="10" fillId="0" borderId="5" xfId="1" applyNumberFormat="1" applyFont="1" applyFill="1" applyBorder="1" applyAlignment="1">
      <alignment horizontal="center"/>
    </xf>
    <xf numFmtId="167" fontId="16" fillId="0" borderId="49" xfId="2" applyNumberFormat="1" applyFont="1" applyFill="1" applyBorder="1" applyAlignment="1"/>
    <xf numFmtId="0" fontId="45" fillId="0" borderId="38" xfId="21" applyFont="1" applyBorder="1"/>
    <xf numFmtId="0" fontId="45" fillId="0" borderId="43" xfId="21" applyFont="1" applyBorder="1"/>
    <xf numFmtId="167" fontId="16" fillId="0" borderId="16" xfId="2" applyNumberFormat="1" applyFont="1" applyFill="1" applyBorder="1" applyAlignment="1"/>
    <xf numFmtId="167" fontId="16" fillId="0" borderId="22" xfId="2" applyNumberFormat="1" applyFont="1" applyFill="1" applyBorder="1" applyAlignment="1"/>
    <xf numFmtId="0" fontId="45" fillId="0" borderId="46" xfId="21" applyFont="1" applyFill="1" applyBorder="1"/>
    <xf numFmtId="0" fontId="45" fillId="0" borderId="47" xfId="21" applyFont="1" applyFill="1" applyBorder="1"/>
    <xf numFmtId="167" fontId="16" fillId="0" borderId="54" xfId="2" applyNumberFormat="1" applyFont="1" applyFill="1" applyBorder="1" applyAlignment="1"/>
    <xf numFmtId="171" fontId="45" fillId="0" borderId="55" xfId="21" applyNumberFormat="1" applyFont="1" applyBorder="1"/>
    <xf numFmtId="0" fontId="45" fillId="0" borderId="22" xfId="21" applyFont="1" applyBorder="1"/>
    <xf numFmtId="0" fontId="45" fillId="0" borderId="0" xfId="21" applyFont="1" applyBorder="1"/>
    <xf numFmtId="171" fontId="2" fillId="0" borderId="0" xfId="21" applyNumberFormat="1" applyFill="1" applyBorder="1"/>
    <xf numFmtId="0" fontId="16" fillId="0" borderId="2" xfId="0" applyNumberFormat="1" applyFont="1" applyFill="1" applyBorder="1" applyAlignment="1">
      <alignment horizontal="left"/>
    </xf>
    <xf numFmtId="167" fontId="16" fillId="0" borderId="2" xfId="2" applyNumberFormat="1" applyFont="1" applyFill="1" applyBorder="1" applyAlignment="1"/>
    <xf numFmtId="0" fontId="16" fillId="0" borderId="5" xfId="0" applyFont="1" applyBorder="1" applyAlignment="1"/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5" fontId="19" fillId="0" borderId="13" xfId="1" applyFont="1" applyFill="1" applyBorder="1"/>
    <xf numFmtId="165" fontId="19" fillId="0" borderId="2" xfId="1" applyFont="1" applyFill="1" applyBorder="1"/>
    <xf numFmtId="0" fontId="45" fillId="0" borderId="57" xfId="21" applyFont="1" applyBorder="1"/>
    <xf numFmtId="0" fontId="45" fillId="0" borderId="57" xfId="21" applyFont="1" applyFill="1" applyBorder="1"/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0" fontId="45" fillId="0" borderId="50" xfId="21" applyFont="1" applyFill="1" applyBorder="1"/>
    <xf numFmtId="0" fontId="45" fillId="0" borderId="50" xfId="21" applyFont="1" applyBorder="1"/>
    <xf numFmtId="0" fontId="16" fillId="0" borderId="58" xfId="0" applyFont="1" applyBorder="1" applyAlignment="1"/>
    <xf numFmtId="0" fontId="16" fillId="0" borderId="22" xfId="0" applyFont="1" applyFill="1" applyBorder="1" applyAlignment="1"/>
    <xf numFmtId="171" fontId="45" fillId="0" borderId="59" xfId="21" applyNumberFormat="1" applyFont="1" applyFill="1" applyBorder="1"/>
    <xf numFmtId="171" fontId="2" fillId="0" borderId="45" xfId="21" applyNumberFormat="1" applyFill="1" applyBorder="1"/>
    <xf numFmtId="166" fontId="10" fillId="0" borderId="13" xfId="1" applyNumberFormat="1" applyFont="1" applyFill="1" applyBorder="1" applyAlignment="1"/>
    <xf numFmtId="171" fontId="16" fillId="0" borderId="1" xfId="0" applyNumberFormat="1" applyFont="1" applyFill="1" applyBorder="1"/>
    <xf numFmtId="0" fontId="45" fillId="0" borderId="43" xfId="21" applyFont="1" applyFill="1" applyBorder="1"/>
    <xf numFmtId="165" fontId="46" fillId="0" borderId="10" xfId="1" applyFont="1" applyFill="1" applyBorder="1"/>
    <xf numFmtId="0" fontId="45" fillId="0" borderId="52" xfId="21" applyFont="1" applyFill="1" applyBorder="1"/>
    <xf numFmtId="0" fontId="45" fillId="0" borderId="39" xfId="21" applyFont="1" applyFill="1" applyBorder="1"/>
    <xf numFmtId="0" fontId="45" fillId="0" borderId="16" xfId="21" applyFont="1" applyBorder="1"/>
    <xf numFmtId="0" fontId="45" fillId="0" borderId="56" xfId="21" applyFont="1" applyBorder="1"/>
    <xf numFmtId="0" fontId="45" fillId="0" borderId="9" xfId="21" applyFont="1" applyBorder="1"/>
    <xf numFmtId="0" fontId="45" fillId="0" borderId="17" xfId="21" applyFont="1" applyBorder="1"/>
    <xf numFmtId="167" fontId="45" fillId="0" borderId="44" xfId="21" applyNumberFormat="1" applyFont="1" applyFill="1" applyBorder="1"/>
    <xf numFmtId="0" fontId="45" fillId="0" borderId="10" xfId="21" applyFont="1" applyFill="1" applyBorder="1"/>
    <xf numFmtId="3" fontId="26" fillId="0" borderId="0" xfId="0" applyNumberFormat="1" applyFont="1"/>
    <xf numFmtId="167" fontId="45" fillId="31" borderId="50" xfId="21" applyNumberFormat="1" applyFont="1" applyFill="1" applyBorder="1"/>
    <xf numFmtId="167" fontId="45" fillId="31" borderId="1" xfId="21" applyNumberFormat="1" applyFont="1" applyFill="1" applyBorder="1"/>
    <xf numFmtId="167" fontId="45" fillId="0" borderId="56" xfId="21" applyNumberFormat="1" applyFont="1" applyFill="1" applyBorder="1"/>
    <xf numFmtId="167" fontId="45" fillId="0" borderId="17" xfId="21" applyNumberFormat="1" applyFont="1" applyFill="1" applyBorder="1"/>
    <xf numFmtId="167" fontId="45" fillId="0" borderId="1" xfId="21" applyNumberFormat="1" applyFont="1" applyFill="1" applyBorder="1"/>
    <xf numFmtId="167" fontId="45" fillId="0" borderId="9" xfId="21" applyNumberFormat="1" applyFont="1" applyFill="1" applyBorder="1"/>
    <xf numFmtId="167" fontId="45" fillId="31" borderId="16" xfId="21" applyNumberFormat="1" applyFont="1" applyFill="1" applyBorder="1"/>
    <xf numFmtId="167" fontId="45" fillId="0" borderId="13" xfId="21" applyNumberFormat="1" applyFont="1" applyFill="1" applyBorder="1"/>
    <xf numFmtId="167" fontId="45" fillId="0" borderId="16" xfId="21" applyNumberFormat="1" applyFont="1" applyFill="1" applyBorder="1"/>
    <xf numFmtId="167" fontId="2" fillId="0" borderId="1" xfId="21" applyNumberFormat="1" applyFill="1" applyBorder="1"/>
    <xf numFmtId="167" fontId="45" fillId="31" borderId="9" xfId="21" applyNumberFormat="1" applyFont="1" applyFill="1" applyBorder="1"/>
    <xf numFmtId="167" fontId="45" fillId="0" borderId="42" xfId="21" applyNumberFormat="1" applyFont="1" applyFill="1" applyBorder="1"/>
    <xf numFmtId="167" fontId="0" fillId="0" borderId="0" xfId="0" applyNumberFormat="1" applyFill="1"/>
    <xf numFmtId="167" fontId="45" fillId="0" borderId="45" xfId="21" applyNumberFormat="1" applyFont="1" applyFill="1" applyBorder="1"/>
    <xf numFmtId="167" fontId="45" fillId="31" borderId="45" xfId="21" applyNumberFormat="1" applyFont="1" applyFill="1" applyBorder="1"/>
    <xf numFmtId="167" fontId="45" fillId="0" borderId="5" xfId="21" applyNumberFormat="1" applyFont="1" applyFill="1" applyBorder="1"/>
    <xf numFmtId="167" fontId="45" fillId="0" borderId="0" xfId="21" applyNumberFormat="1" applyFont="1" applyBorder="1"/>
    <xf numFmtId="167" fontId="45" fillId="0" borderId="2" xfId="21" applyNumberFormat="1" applyFont="1" applyFill="1" applyBorder="1"/>
    <xf numFmtId="167" fontId="1" fillId="0" borderId="0" xfId="0" applyNumberFormat="1" applyFont="1" applyFill="1"/>
    <xf numFmtId="167" fontId="16" fillId="0" borderId="2" xfId="1" applyNumberFormat="1" applyFont="1" applyFill="1" applyBorder="1" applyAlignment="1">
      <alignment horizontal="center"/>
    </xf>
    <xf numFmtId="167" fontId="45" fillId="0" borderId="0" xfId="21" applyNumberFormat="1" applyFont="1" applyFill="1" applyBorder="1"/>
    <xf numFmtId="167" fontId="10" fillId="2" borderId="1" xfId="2" quotePrefix="1" applyNumberFormat="1" applyFont="1" applyFill="1" applyBorder="1"/>
    <xf numFmtId="167" fontId="10" fillId="2" borderId="1" xfId="1" applyNumberFormat="1" applyFont="1" applyFill="1" applyBorder="1"/>
    <xf numFmtId="167" fontId="45" fillId="0" borderId="50" xfId="21" applyNumberFormat="1" applyFont="1" applyFill="1" applyBorder="1"/>
    <xf numFmtId="167" fontId="45" fillId="0" borderId="1" xfId="21" applyNumberFormat="1" applyFont="1" applyBorder="1"/>
    <xf numFmtId="167" fontId="45" fillId="31" borderId="29" xfId="21" applyNumberFormat="1" applyFont="1" applyFill="1" applyBorder="1"/>
    <xf numFmtId="167" fontId="45" fillId="0" borderId="22" xfId="21" applyNumberFormat="1" applyFont="1" applyFill="1" applyBorder="1"/>
    <xf numFmtId="167" fontId="45" fillId="0" borderId="43" xfId="21" applyNumberFormat="1" applyFont="1" applyFill="1" applyBorder="1"/>
    <xf numFmtId="167" fontId="45" fillId="0" borderId="39" xfId="21" applyNumberFormat="1" applyFont="1" applyFill="1" applyBorder="1"/>
    <xf numFmtId="167" fontId="45" fillId="31" borderId="39" xfId="21" applyNumberFormat="1" applyFont="1" applyFill="1" applyBorder="1"/>
    <xf numFmtId="167" fontId="45" fillId="0" borderId="47" xfId="21" applyNumberFormat="1" applyFont="1" applyFill="1" applyBorder="1"/>
    <xf numFmtId="167" fontId="45" fillId="0" borderId="53" xfId="21" applyNumberFormat="1" applyFont="1" applyFill="1" applyBorder="1"/>
    <xf numFmtId="167" fontId="45" fillId="0" borderId="51" xfId="21" applyNumberFormat="1" applyFont="1" applyBorder="1"/>
    <xf numFmtId="167" fontId="10" fillId="0" borderId="1" xfId="2" applyNumberFormat="1" applyFont="1" applyFill="1" applyBorder="1" applyAlignment="1">
      <alignment horizontal="right" vertical="center"/>
    </xf>
    <xf numFmtId="167" fontId="10" fillId="0" borderId="2" xfId="1" applyNumberFormat="1" applyFont="1" applyFill="1" applyBorder="1"/>
    <xf numFmtId="167" fontId="10" fillId="2" borderId="1" xfId="2" applyNumberFormat="1" applyFont="1" applyFill="1" applyBorder="1"/>
    <xf numFmtId="167" fontId="11" fillId="0" borderId="1" xfId="2" applyNumberFormat="1" applyFont="1" applyFill="1" applyBorder="1" applyAlignment="1">
      <alignment horizontal="right" vertical="center"/>
    </xf>
    <xf numFmtId="167" fontId="12" fillId="5" borderId="3" xfId="1" applyNumberFormat="1" applyFont="1" applyFill="1" applyBorder="1" applyAlignment="1">
      <alignment vertical="center"/>
    </xf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5" fontId="10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/>
    <xf numFmtId="167" fontId="45" fillId="32" borderId="59" xfId="21" applyNumberFormat="1" applyFont="1" applyFill="1" applyBorder="1"/>
    <xf numFmtId="167" fontId="45" fillId="32" borderId="44" xfId="21" applyNumberFormat="1" applyFont="1" applyFill="1" applyBorder="1"/>
    <xf numFmtId="167" fontId="2" fillId="0" borderId="0" xfId="21" applyNumberFormat="1" applyFill="1" applyBorder="1"/>
    <xf numFmtId="167" fontId="16" fillId="0" borderId="1" xfId="0" applyNumberFormat="1" applyFont="1" applyFill="1" applyBorder="1" applyAlignment="1"/>
    <xf numFmtId="167" fontId="45" fillId="0" borderId="57" xfId="21" applyNumberFormat="1" applyFont="1" applyFill="1" applyBorder="1"/>
    <xf numFmtId="167" fontId="0" fillId="0" borderId="1" xfId="0" applyNumberFormat="1" applyFill="1" applyBorder="1"/>
    <xf numFmtId="167" fontId="0" fillId="0" borderId="51" xfId="0" applyNumberFormat="1" applyFill="1" applyBorder="1"/>
    <xf numFmtId="167" fontId="45" fillId="0" borderId="51" xfId="21" applyNumberFormat="1" applyFont="1" applyFill="1" applyBorder="1"/>
    <xf numFmtId="168" fontId="10" fillId="32" borderId="1" xfId="2" applyNumberFormat="1" applyFont="1" applyFill="1" applyBorder="1" applyAlignment="1">
      <alignment horizontal="right" vertical="center"/>
    </xf>
    <xf numFmtId="167" fontId="10" fillId="32" borderId="1" xfId="1" applyNumberFormat="1" applyFont="1" applyFill="1" applyBorder="1"/>
    <xf numFmtId="168" fontId="10" fillId="32" borderId="13" xfId="2" applyNumberFormat="1" applyFont="1" applyFill="1" applyBorder="1" applyAlignment="1">
      <alignment horizontal="right" vertical="center"/>
    </xf>
    <xf numFmtId="167" fontId="10" fillId="32" borderId="13" xfId="1" applyNumberFormat="1" applyFont="1" applyFill="1" applyBorder="1"/>
    <xf numFmtId="167" fontId="45" fillId="32" borderId="47" xfId="21" applyNumberFormat="1" applyFont="1" applyFill="1" applyBorder="1"/>
    <xf numFmtId="167" fontId="45" fillId="32" borderId="50" xfId="21" applyNumberFormat="1" applyFont="1" applyFill="1" applyBorder="1"/>
    <xf numFmtId="167" fontId="45" fillId="32" borderId="1" xfId="21" applyNumberFormat="1" applyFont="1" applyFill="1" applyBorder="1"/>
    <xf numFmtId="167" fontId="45" fillId="32" borderId="13" xfId="21" applyNumberFormat="1" applyFont="1" applyFill="1" applyBorder="1"/>
    <xf numFmtId="167" fontId="45" fillId="32" borderId="16" xfId="21" applyNumberFormat="1" applyFont="1" applyFill="1" applyBorder="1"/>
    <xf numFmtId="167" fontId="45" fillId="32" borderId="9" xfId="21" applyNumberFormat="1" applyFont="1" applyFill="1" applyBorder="1"/>
    <xf numFmtId="167" fontId="45" fillId="32" borderId="29" xfId="21" applyNumberFormat="1" applyFont="1" applyFill="1" applyBorder="1"/>
    <xf numFmtId="166" fontId="10" fillId="0" borderId="16" xfId="1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167" fontId="16" fillId="0" borderId="56" xfId="2" applyNumberFormat="1" applyFont="1" applyFill="1" applyBorder="1" applyAlignment="1"/>
    <xf numFmtId="167" fontId="45" fillId="32" borderId="45" xfId="21" applyNumberFormat="1" applyFont="1" applyFill="1" applyBorder="1"/>
    <xf numFmtId="167" fontId="45" fillId="32" borderId="57" xfId="21" applyNumberFormat="1" applyFont="1" applyFill="1" applyBorder="1"/>
    <xf numFmtId="167" fontId="45" fillId="32" borderId="43" xfId="21" applyNumberFormat="1" applyFont="1" applyFill="1" applyBorder="1"/>
    <xf numFmtId="167" fontId="45" fillId="32" borderId="39" xfId="21" applyNumberFormat="1" applyFont="1" applyFill="1" applyBorder="1"/>
    <xf numFmtId="166" fontId="16" fillId="0" borderId="2" xfId="1" applyNumberFormat="1" applyFont="1" applyFill="1" applyBorder="1" applyAlignment="1">
      <alignment horizontal="left" indent="2"/>
    </xf>
    <xf numFmtId="165" fontId="10" fillId="23" borderId="1" xfId="1" applyFont="1" applyFill="1" applyBorder="1"/>
    <xf numFmtId="166" fontId="11" fillId="0" borderId="1" xfId="1" applyNumberFormat="1" applyFont="1" applyFill="1" applyBorder="1" applyAlignment="1">
      <alignment horizontal="left" vertical="center" indent="1"/>
    </xf>
    <xf numFmtId="167" fontId="10" fillId="0" borderId="1" xfId="2" quotePrefix="1" applyNumberFormat="1" applyFont="1" applyFill="1" applyBorder="1"/>
    <xf numFmtId="165" fontId="12" fillId="0" borderId="1" xfId="1" applyFont="1" applyFill="1" applyBorder="1" applyAlignment="1">
      <alignment horizontal="center"/>
    </xf>
    <xf numFmtId="0" fontId="45" fillId="0" borderId="61" xfId="21" applyFont="1" applyBorder="1"/>
    <xf numFmtId="0" fontId="45" fillId="0" borderId="13" xfId="21" applyFont="1" applyFill="1" applyBorder="1"/>
    <xf numFmtId="0" fontId="45" fillId="0" borderId="60" xfId="21" applyFont="1" applyBorder="1"/>
    <xf numFmtId="0" fontId="0" fillId="0" borderId="2" xfId="0" applyBorder="1"/>
    <xf numFmtId="167" fontId="45" fillId="0" borderId="60" xfId="21" applyNumberFormat="1" applyFont="1" applyFill="1" applyBorder="1"/>
    <xf numFmtId="166" fontId="10" fillId="2" borderId="13" xfId="1" applyNumberFormat="1" applyFont="1" applyFill="1" applyBorder="1" applyAlignment="1">
      <alignment horizontal="left"/>
    </xf>
    <xf numFmtId="167" fontId="45" fillId="13" borderId="29" xfId="21" applyNumberFormat="1" applyFont="1" applyFill="1" applyBorder="1"/>
    <xf numFmtId="167" fontId="45" fillId="13" borderId="42" xfId="21" applyNumberFormat="1" applyFont="1" applyFill="1" applyBorder="1"/>
    <xf numFmtId="167" fontId="45" fillId="13" borderId="45" xfId="21" applyNumberFormat="1" applyFont="1" applyFill="1" applyBorder="1"/>
    <xf numFmtId="167" fontId="45" fillId="13" borderId="39" xfId="21" applyNumberFormat="1" applyFont="1" applyFill="1" applyBorder="1"/>
    <xf numFmtId="167" fontId="45" fillId="13" borderId="1" xfId="21" applyNumberFormat="1" applyFont="1" applyFill="1" applyBorder="1"/>
    <xf numFmtId="167" fontId="10" fillId="13" borderId="15" xfId="1" applyNumberFormat="1" applyFont="1" applyFill="1" applyBorder="1"/>
    <xf numFmtId="167" fontId="45" fillId="13" borderId="9" xfId="21" applyNumberFormat="1" applyFont="1" applyFill="1" applyBorder="1"/>
    <xf numFmtId="167" fontId="45" fillId="13" borderId="57" xfId="21" applyNumberFormat="1" applyFont="1" applyFill="1" applyBorder="1"/>
    <xf numFmtId="165" fontId="10" fillId="0" borderId="0" xfId="1" applyFont="1" applyFill="1" applyBorder="1" applyAlignment="1">
      <alignment horizontal="center"/>
    </xf>
    <xf numFmtId="165" fontId="12" fillId="14" borderId="8" xfId="1" applyFont="1" applyFill="1" applyBorder="1" applyAlignment="1">
      <alignment horizontal="center" vertical="center" wrapText="1"/>
    </xf>
    <xf numFmtId="165" fontId="12" fillId="14" borderId="18" xfId="1" applyFont="1" applyFill="1" applyBorder="1" applyAlignment="1">
      <alignment horizontal="center" vertical="center" wrapText="1"/>
    </xf>
    <xf numFmtId="165" fontId="12" fillId="14" borderId="19" xfId="1" applyFont="1" applyFill="1" applyBorder="1" applyAlignment="1">
      <alignment horizontal="center" vertical="center" wrapText="1"/>
    </xf>
    <xf numFmtId="165" fontId="12" fillId="14" borderId="7" xfId="1" applyFont="1" applyFill="1" applyBorder="1" applyAlignment="1">
      <alignment horizontal="center" vertical="center"/>
    </xf>
    <xf numFmtId="165" fontId="10" fillId="0" borderId="0" xfId="1" applyFont="1" applyFill="1" applyBorder="1" applyAlignment="1">
      <alignment horizontal="center" vertical="center"/>
    </xf>
    <xf numFmtId="0" fontId="10" fillId="10" borderId="0" xfId="1" applyNumberFormat="1" applyFont="1" applyFill="1" applyBorder="1" applyAlignment="1">
      <alignment horizontal="center" vertical="center"/>
    </xf>
    <xf numFmtId="165" fontId="12" fillId="16" borderId="4" xfId="1" applyFont="1" applyFill="1" applyBorder="1" applyAlignment="1">
      <alignment horizontal="center" vertical="center" wrapText="1"/>
    </xf>
    <xf numFmtId="165" fontId="12" fillId="16" borderId="6" xfId="1" applyFont="1" applyFill="1" applyBorder="1" applyAlignment="1">
      <alignment horizontal="center" vertical="center" wrapText="1"/>
    </xf>
    <xf numFmtId="165" fontId="12" fillId="10" borderId="20" xfId="1" applyFont="1" applyFill="1" applyBorder="1" applyAlignment="1">
      <alignment horizontal="center" vertical="center" wrapText="1"/>
    </xf>
    <xf numFmtId="165" fontId="12" fillId="10" borderId="21" xfId="1" applyFont="1" applyFill="1" applyBorder="1" applyAlignment="1">
      <alignment horizontal="center" vertical="center" wrapText="1"/>
    </xf>
    <xf numFmtId="166" fontId="21" fillId="0" borderId="0" xfId="1" applyNumberFormat="1" applyFont="1" applyFill="1" applyBorder="1" applyAlignment="1">
      <alignment horizontal="center"/>
    </xf>
    <xf numFmtId="0" fontId="12" fillId="6" borderId="7" xfId="1" applyNumberFormat="1" applyFont="1" applyFill="1" applyBorder="1" applyAlignment="1">
      <alignment vertical="center" wrapText="1"/>
    </xf>
    <xf numFmtId="0" fontId="12" fillId="6" borderId="7" xfId="1" applyNumberFormat="1" applyFont="1" applyFill="1" applyBorder="1" applyAlignment="1">
      <alignment horizontal="center" vertical="center" wrapText="1"/>
    </xf>
    <xf numFmtId="0" fontId="12" fillId="6" borderId="7" xfId="1" applyNumberFormat="1" applyFont="1" applyFill="1" applyBorder="1" applyAlignment="1">
      <alignment horizontal="center" vertical="center"/>
    </xf>
    <xf numFmtId="165" fontId="12" fillId="15" borderId="7" xfId="1" applyFont="1" applyFill="1" applyBorder="1" applyAlignment="1">
      <alignment horizontal="center" vertical="center" wrapText="1"/>
    </xf>
    <xf numFmtId="165" fontId="12" fillId="11" borderId="4" xfId="1" applyFont="1" applyFill="1" applyBorder="1" applyAlignment="1">
      <alignment horizontal="center" vertical="center" wrapText="1"/>
    </xf>
    <xf numFmtId="165" fontId="12" fillId="11" borderId="5" xfId="1" applyFont="1" applyFill="1" applyBorder="1" applyAlignment="1">
      <alignment horizontal="center" vertical="center" wrapText="1"/>
    </xf>
    <xf numFmtId="165" fontId="12" fillId="11" borderId="5" xfId="1" applyFont="1" applyFill="1" applyBorder="1" applyAlignment="1">
      <alignment horizontal="center" vertical="top" wrapText="1"/>
    </xf>
    <xf numFmtId="165" fontId="12" fillId="11" borderId="6" xfId="1" applyFont="1" applyFill="1" applyBorder="1" applyAlignment="1">
      <alignment horizontal="center" vertical="top" wrapText="1"/>
    </xf>
    <xf numFmtId="165" fontId="12" fillId="6" borderId="7" xfId="1" applyFont="1" applyFill="1" applyBorder="1" applyAlignment="1">
      <alignment horizontal="center" vertical="center" wrapText="1"/>
    </xf>
    <xf numFmtId="165" fontId="12" fillId="15" borderId="4" xfId="1" applyFont="1" applyFill="1" applyBorder="1" applyAlignment="1">
      <alignment horizontal="center" vertical="center" wrapText="1"/>
    </xf>
    <xf numFmtId="165" fontId="12" fillId="15" borderId="6" xfId="1" applyFont="1" applyFill="1" applyBorder="1" applyAlignment="1">
      <alignment horizontal="center" vertical="center" wrapText="1"/>
    </xf>
    <xf numFmtId="165" fontId="12" fillId="14" borderId="4" xfId="1" applyFont="1" applyFill="1" applyBorder="1" applyAlignment="1">
      <alignment horizontal="center" vertical="center" wrapText="1"/>
    </xf>
    <xf numFmtId="165" fontId="12" fillId="14" borderId="6" xfId="1" applyFont="1" applyFill="1" applyBorder="1" applyAlignment="1">
      <alignment horizontal="center" vertical="center" wrapText="1"/>
    </xf>
    <xf numFmtId="165" fontId="12" fillId="17" borderId="7" xfId="1" applyFont="1" applyFill="1" applyBorder="1" applyAlignment="1">
      <alignment horizontal="center" vertical="center" wrapText="1"/>
    </xf>
    <xf numFmtId="165" fontId="12" fillId="15" borderId="8" xfId="1" applyFont="1" applyFill="1" applyBorder="1" applyAlignment="1">
      <alignment horizontal="center" vertical="center" wrapText="1"/>
    </xf>
    <xf numFmtId="165" fontId="12" fillId="15" borderId="18" xfId="1" applyFont="1" applyFill="1" applyBorder="1" applyAlignment="1">
      <alignment horizontal="center" vertical="center" wrapText="1"/>
    </xf>
    <xf numFmtId="165" fontId="12" fillId="15" borderId="19" xfId="1" applyFont="1" applyFill="1" applyBorder="1" applyAlignment="1">
      <alignment horizontal="center" vertical="center" wrapText="1"/>
    </xf>
    <xf numFmtId="165" fontId="12" fillId="14" borderId="7" xfId="1" applyFont="1" applyFill="1" applyBorder="1" applyAlignment="1">
      <alignment horizontal="center" vertical="center" wrapText="1"/>
    </xf>
    <xf numFmtId="165" fontId="12" fillId="14" borderId="12" xfId="1" applyFont="1" applyFill="1" applyBorder="1" applyAlignment="1">
      <alignment horizontal="center" vertical="center" wrapText="1"/>
    </xf>
    <xf numFmtId="165" fontId="12" fillId="14" borderId="26" xfId="1" applyFont="1" applyFill="1" applyBorder="1" applyAlignment="1">
      <alignment horizontal="center" vertical="center" wrapText="1"/>
    </xf>
    <xf numFmtId="165" fontId="12" fillId="10" borderId="23" xfId="1" applyFont="1" applyFill="1" applyBorder="1" applyAlignment="1">
      <alignment horizontal="center" vertical="center"/>
    </xf>
    <xf numFmtId="165" fontId="12" fillId="10" borderId="27" xfId="1" applyFont="1" applyFill="1" applyBorder="1" applyAlignment="1">
      <alignment horizontal="center" vertical="center"/>
    </xf>
    <xf numFmtId="165" fontId="12" fillId="10" borderId="26" xfId="1" applyFont="1" applyFill="1" applyBorder="1" applyAlignment="1">
      <alignment horizontal="center" vertical="center"/>
    </xf>
    <xf numFmtId="165" fontId="12" fillId="16" borderId="28" xfId="1" applyFont="1" applyFill="1" applyBorder="1" applyAlignment="1">
      <alignment horizontal="center" vertical="center"/>
    </xf>
    <xf numFmtId="165" fontId="12" fillId="16" borderId="18" xfId="1" applyFont="1" applyFill="1" applyBorder="1" applyAlignment="1">
      <alignment horizontal="center" vertical="center"/>
    </xf>
    <xf numFmtId="165" fontId="12" fillId="16" borderId="19" xfId="1" applyFont="1" applyFill="1" applyBorder="1" applyAlignment="1">
      <alignment horizontal="center" vertical="center"/>
    </xf>
    <xf numFmtId="166" fontId="10" fillId="0" borderId="0" xfId="1" applyNumberFormat="1" applyFont="1" applyFill="1" applyBorder="1"/>
    <xf numFmtId="165" fontId="12" fillId="18" borderId="22" xfId="1" applyFont="1" applyFill="1" applyBorder="1" applyAlignment="1">
      <alignment horizontal="center" vertical="top" wrapText="1"/>
    </xf>
    <xf numFmtId="165" fontId="12" fillId="18" borderId="23" xfId="1" applyFont="1" applyFill="1" applyBorder="1" applyAlignment="1">
      <alignment horizontal="center" vertical="top" wrapText="1"/>
    </xf>
    <xf numFmtId="165" fontId="12" fillId="18" borderId="4" xfId="1" applyFont="1" applyFill="1" applyBorder="1" applyAlignment="1">
      <alignment horizontal="center" vertical="center" wrapText="1"/>
    </xf>
    <xf numFmtId="165" fontId="12" fillId="18" borderId="22" xfId="1" applyFont="1" applyFill="1" applyBorder="1" applyAlignment="1">
      <alignment horizontal="center" vertical="center" wrapText="1"/>
    </xf>
    <xf numFmtId="165" fontId="12" fillId="8" borderId="24" xfId="1" applyFont="1" applyFill="1" applyBorder="1" applyAlignment="1">
      <alignment horizontal="center" vertical="center" wrapText="1"/>
    </xf>
    <xf numFmtId="165" fontId="12" fillId="8" borderId="25" xfId="1" applyFont="1" applyFill="1" applyBorder="1" applyAlignment="1">
      <alignment horizontal="center" vertical="center" wrapText="1"/>
    </xf>
    <xf numFmtId="165" fontId="12" fillId="8" borderId="12" xfId="1" applyFont="1" applyFill="1" applyBorder="1" applyAlignment="1">
      <alignment horizontal="center" vertical="center" wrapText="1"/>
    </xf>
    <xf numFmtId="165" fontId="12" fillId="15" borderId="11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/>
    </xf>
    <xf numFmtId="0" fontId="37" fillId="4" borderId="0" xfId="0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31" fillId="0" borderId="0" xfId="0" applyFont="1" applyAlignment="1">
      <alignment horizontal="center"/>
    </xf>
    <xf numFmtId="0" fontId="39" fillId="4" borderId="0" xfId="13" applyFont="1" applyFill="1" applyAlignment="1">
      <alignment horizontal="left" vertical="center"/>
    </xf>
    <xf numFmtId="0" fontId="42" fillId="0" borderId="0" xfId="0" applyFont="1" applyAlignment="1">
      <alignment horizontal="center" vertical="center"/>
    </xf>
    <xf numFmtId="172" fontId="42" fillId="4" borderId="0" xfId="0" applyNumberFormat="1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4" borderId="0" xfId="0" applyFont="1" applyFill="1" applyAlignment="1">
      <alignment horizontal="center" vertical="center"/>
    </xf>
  </cellXfs>
  <cellStyles count="22">
    <cellStyle name="Comma" xfId="1" builtinId="3"/>
    <cellStyle name="Comma [0]" xfId="2" builtinId="6"/>
    <cellStyle name="Comma [0] 2" xfId="3"/>
    <cellStyle name="Comma [0] 2 2" xfId="4"/>
    <cellStyle name="Comma [0] 3" xfId="5"/>
    <cellStyle name="Comma [0] 3 2" xfId="6"/>
    <cellStyle name="Comma [0] 5 2" xfId="7"/>
    <cellStyle name="Comma 2" xfId="8"/>
    <cellStyle name="Comma 2 2" xfId="9"/>
    <cellStyle name="Comma 3" xfId="10"/>
    <cellStyle name="Comma 4" xfId="11"/>
    <cellStyle name="Normal" xfId="0" builtinId="0"/>
    <cellStyle name="Normal 106" xfId="21"/>
    <cellStyle name="Normal 2" xfId="12"/>
    <cellStyle name="Normal 2 2" xfId="13"/>
    <cellStyle name="Normal 2 3" xfId="14"/>
    <cellStyle name="Normal 2 4" xfId="15"/>
    <cellStyle name="Normal 3" xfId="16"/>
    <cellStyle name="Normal 4" xfId="17"/>
    <cellStyle name="Normal 5" xfId="18"/>
    <cellStyle name="Normal 6" xfId="20"/>
    <cellStyle name="Normal 7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V243"/>
  <sheetViews>
    <sheetView tabSelected="1" topLeftCell="A6" zoomScale="84" zoomScaleNormal="84" workbookViewId="0">
      <pane xSplit="5" ySplit="5" topLeftCell="AP11" activePane="bottomRight" state="frozen"/>
      <selection activeCell="A6" sqref="A6"/>
      <selection pane="topRight" activeCell="F6" sqref="F6"/>
      <selection pane="bottomLeft" activeCell="A11" sqref="A11"/>
      <selection pane="bottomRight" activeCell="D57" sqref="D57"/>
    </sheetView>
  </sheetViews>
  <sheetFormatPr defaultRowHeight="12.75" x14ac:dyDescent="0.2"/>
  <cols>
    <col min="1" max="1" width="3.85546875" style="13" customWidth="1"/>
    <col min="2" max="2" width="4.85546875" style="1" customWidth="1"/>
    <col min="3" max="3" width="19.140625" style="1" customWidth="1"/>
    <col min="4" max="4" width="60.85546875" style="59" customWidth="1"/>
    <col min="5" max="5" width="20.42578125" style="23" customWidth="1"/>
    <col min="6" max="6" width="21.85546875" style="23" customWidth="1"/>
    <col min="7" max="7" width="19.7109375" style="23" customWidth="1"/>
    <col min="8" max="8" width="19.85546875" style="23" customWidth="1"/>
    <col min="9" max="10" width="15.140625" style="23" customWidth="1"/>
    <col min="11" max="11" width="18.5703125" style="23" customWidth="1"/>
    <col min="12" max="12" width="13.42578125" style="23" customWidth="1"/>
    <col min="13" max="13" width="17" style="23" customWidth="1"/>
    <col min="14" max="14" width="17.28515625" style="23" customWidth="1"/>
    <col min="15" max="15" width="16.42578125" style="23" customWidth="1"/>
    <col min="16" max="16" width="19.85546875" style="23" customWidth="1"/>
    <col min="17" max="22" width="17.42578125" style="23" customWidth="1"/>
    <col min="23" max="23" width="18.28515625" style="23" customWidth="1"/>
    <col min="24" max="24" width="20.5703125" style="23" customWidth="1"/>
    <col min="25" max="25" width="22" style="23" customWidth="1"/>
    <col min="26" max="27" width="17.5703125" style="23" customWidth="1"/>
    <col min="28" max="29" width="18.7109375" style="23" customWidth="1"/>
    <col min="30" max="31" width="17.5703125" style="23" customWidth="1"/>
    <col min="32" max="32" width="19.42578125" style="23" customWidth="1"/>
    <col min="33" max="37" width="17.5703125" style="23" customWidth="1"/>
    <col min="38" max="38" width="21.28515625" style="23" customWidth="1"/>
    <col min="39" max="39" width="20" style="23" customWidth="1"/>
    <col min="40" max="40" width="18.140625" style="23" customWidth="1"/>
    <col min="41" max="41" width="19.140625" style="23" customWidth="1"/>
    <col min="42" max="42" width="22.5703125" style="23" customWidth="1"/>
    <col min="43" max="44" width="8.140625" style="23" customWidth="1"/>
    <col min="45" max="45" width="22.140625" style="23" customWidth="1"/>
    <col min="46" max="46" width="14.7109375" style="23" customWidth="1"/>
    <col min="47" max="47" width="21" style="23" customWidth="1"/>
    <col min="48" max="49" width="20.140625" style="1" customWidth="1"/>
    <col min="50" max="50" width="15.140625" style="1" customWidth="1"/>
    <col min="51" max="51" width="8.85546875" style="1"/>
    <col min="52" max="52" width="19.140625" style="1" customWidth="1"/>
    <col min="53" max="145" width="8.85546875" style="1"/>
    <col min="146" max="146" width="16.42578125" style="1" bestFit="1" customWidth="1"/>
    <col min="147" max="16384" width="9.140625" style="1"/>
  </cols>
  <sheetData>
    <row r="1" spans="1:52" s="11" customFormat="1" ht="18.75" x14ac:dyDescent="0.3">
      <c r="A1" s="577" t="s">
        <v>44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3"/>
      <c r="AS1" s="44"/>
      <c r="AT1" s="44"/>
      <c r="AU1" s="44"/>
      <c r="AV1" s="44"/>
    </row>
    <row r="2" spans="1:52" s="12" customFormat="1" ht="18.75" x14ac:dyDescent="0.3">
      <c r="A2" s="577" t="s">
        <v>45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7"/>
      <c r="Z2" s="577"/>
      <c r="AA2" s="577"/>
      <c r="AB2" s="577"/>
      <c r="AC2" s="577"/>
      <c r="AD2" s="577"/>
      <c r="AE2" s="577"/>
      <c r="AF2" s="577"/>
      <c r="AG2" s="577"/>
      <c r="AH2" s="577"/>
      <c r="AI2" s="577"/>
      <c r="AJ2" s="577"/>
      <c r="AK2" s="577"/>
      <c r="AL2" s="577"/>
      <c r="AM2" s="577"/>
      <c r="AN2" s="577"/>
      <c r="AO2" s="577"/>
      <c r="AP2" s="577"/>
      <c r="AQ2" s="577"/>
      <c r="AR2" s="53"/>
      <c r="AS2" s="45"/>
      <c r="AT2" s="45"/>
      <c r="AU2" s="45"/>
      <c r="AV2" s="45"/>
    </row>
    <row r="3" spans="1:52" s="11" customFormat="1" ht="18.75" x14ac:dyDescent="0.3">
      <c r="A3" s="577" t="s">
        <v>58</v>
      </c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577"/>
      <c r="AH3" s="577"/>
      <c r="AI3" s="577"/>
      <c r="AJ3" s="577"/>
      <c r="AK3" s="577"/>
      <c r="AL3" s="577"/>
      <c r="AM3" s="577"/>
      <c r="AN3" s="577"/>
      <c r="AO3" s="577"/>
      <c r="AP3" s="577"/>
      <c r="AQ3" s="577"/>
      <c r="AR3" s="53"/>
      <c r="AS3" s="44"/>
      <c r="AT3" s="44"/>
      <c r="AU3" s="44"/>
      <c r="AV3" s="44"/>
    </row>
    <row r="4" spans="1:52" x14ac:dyDescent="0.2">
      <c r="B4" s="2"/>
      <c r="C4" s="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</row>
    <row r="5" spans="1:52" x14ac:dyDescent="0.2">
      <c r="A5" s="604"/>
      <c r="B5" s="604"/>
      <c r="C5" s="604"/>
      <c r="D5" s="604"/>
      <c r="AP5" s="22"/>
      <c r="AQ5" s="22"/>
      <c r="AR5" s="22"/>
    </row>
    <row r="6" spans="1:52" s="14" customFormat="1" ht="24" customHeight="1" x14ac:dyDescent="0.25">
      <c r="A6" s="578" t="s">
        <v>61</v>
      </c>
      <c r="B6" s="579" t="s">
        <v>62</v>
      </c>
      <c r="C6" s="580" t="s">
        <v>1</v>
      </c>
      <c r="D6" s="586" t="s">
        <v>10</v>
      </c>
      <c r="E6" s="39" t="s">
        <v>22</v>
      </c>
      <c r="F6" s="582" t="s">
        <v>30</v>
      </c>
      <c r="G6" s="607" t="s">
        <v>46</v>
      </c>
      <c r="H6" s="609" t="s">
        <v>25</v>
      </c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  <c r="T6" s="610"/>
      <c r="U6" s="610"/>
      <c r="V6" s="610"/>
      <c r="W6" s="610"/>
      <c r="X6" s="610"/>
      <c r="Y6" s="610"/>
      <c r="Z6" s="610"/>
      <c r="AA6" s="610"/>
      <c r="AB6" s="610"/>
      <c r="AC6" s="610"/>
      <c r="AD6" s="610"/>
      <c r="AE6" s="610"/>
      <c r="AF6" s="610"/>
      <c r="AG6" s="610"/>
      <c r="AH6" s="610"/>
      <c r="AI6" s="610"/>
      <c r="AJ6" s="610"/>
      <c r="AK6" s="610"/>
      <c r="AL6" s="610"/>
      <c r="AM6" s="610"/>
      <c r="AN6" s="611"/>
      <c r="AO6" s="49"/>
      <c r="AP6" s="33" t="s">
        <v>22</v>
      </c>
      <c r="AQ6" s="591" t="s">
        <v>2</v>
      </c>
      <c r="AR6" s="54"/>
      <c r="AS6" s="43"/>
      <c r="AT6" s="43"/>
      <c r="AU6" s="43"/>
    </row>
    <row r="7" spans="1:52" s="14" customFormat="1" ht="22.5" customHeight="1" x14ac:dyDescent="0.25">
      <c r="A7" s="578"/>
      <c r="B7" s="579"/>
      <c r="C7" s="580"/>
      <c r="D7" s="586"/>
      <c r="E7" s="40" t="s">
        <v>111</v>
      </c>
      <c r="F7" s="583"/>
      <c r="G7" s="608"/>
      <c r="H7" s="601" t="s">
        <v>26</v>
      </c>
      <c r="I7" s="602"/>
      <c r="J7" s="602"/>
      <c r="K7" s="602"/>
      <c r="L7" s="602"/>
      <c r="M7" s="602"/>
      <c r="N7" s="602"/>
      <c r="O7" s="602"/>
      <c r="P7" s="602"/>
      <c r="Q7" s="602"/>
      <c r="R7" s="602"/>
      <c r="S7" s="602"/>
      <c r="T7" s="602"/>
      <c r="U7" s="602"/>
      <c r="V7" s="602"/>
      <c r="W7" s="602"/>
      <c r="X7" s="602"/>
      <c r="Y7" s="603"/>
      <c r="Z7" s="598" t="s">
        <v>27</v>
      </c>
      <c r="AA7" s="599"/>
      <c r="AB7" s="599"/>
      <c r="AC7" s="599"/>
      <c r="AD7" s="599"/>
      <c r="AE7" s="599"/>
      <c r="AF7" s="599"/>
      <c r="AG7" s="599"/>
      <c r="AH7" s="599"/>
      <c r="AI7" s="599"/>
      <c r="AJ7" s="599"/>
      <c r="AK7" s="599"/>
      <c r="AL7" s="599"/>
      <c r="AM7" s="599"/>
      <c r="AN7" s="599"/>
      <c r="AO7" s="600"/>
      <c r="AP7" s="34" t="s">
        <v>459</v>
      </c>
      <c r="AQ7" s="591"/>
      <c r="AR7" s="54"/>
      <c r="AS7" s="43">
        <f>AP14-AS8</f>
        <v>-4080000</v>
      </c>
      <c r="AT7" s="43"/>
      <c r="AU7" s="43"/>
    </row>
    <row r="8" spans="1:52" s="14" customFormat="1" ht="21" customHeight="1" x14ac:dyDescent="0.25">
      <c r="A8" s="578"/>
      <c r="B8" s="579"/>
      <c r="C8" s="580"/>
      <c r="D8" s="586"/>
      <c r="E8" s="40" t="s">
        <v>19</v>
      </c>
      <c r="F8" s="584" t="s">
        <v>58</v>
      </c>
      <c r="G8" s="605" t="s">
        <v>20</v>
      </c>
      <c r="H8" s="612" t="s">
        <v>20</v>
      </c>
      <c r="I8" s="581" t="s">
        <v>17</v>
      </c>
      <c r="J8" s="581" t="s">
        <v>47</v>
      </c>
      <c r="K8" s="581" t="s">
        <v>21</v>
      </c>
      <c r="L8" s="581" t="s">
        <v>31</v>
      </c>
      <c r="M8" s="581" t="s">
        <v>23</v>
      </c>
      <c r="N8" s="581" t="s">
        <v>56</v>
      </c>
      <c r="O8" s="592" t="s">
        <v>48</v>
      </c>
      <c r="P8" s="593"/>
      <c r="Q8" s="593"/>
      <c r="R8" s="593"/>
      <c r="S8" s="593"/>
      <c r="T8" s="593"/>
      <c r="U8" s="593"/>
      <c r="V8" s="594"/>
      <c r="W8" s="587" t="s">
        <v>53</v>
      </c>
      <c r="X8" s="592" t="s">
        <v>24</v>
      </c>
      <c r="Y8" s="573" t="s">
        <v>59</v>
      </c>
      <c r="Z8" s="596" t="s">
        <v>24</v>
      </c>
      <c r="AA8" s="589" t="s">
        <v>54</v>
      </c>
      <c r="AB8" s="595" t="s">
        <v>18</v>
      </c>
      <c r="AC8" s="595" t="s">
        <v>57</v>
      </c>
      <c r="AD8" s="567" t="s">
        <v>51</v>
      </c>
      <c r="AE8" s="568"/>
      <c r="AF8" s="568"/>
      <c r="AG8" s="568"/>
      <c r="AH8" s="568"/>
      <c r="AI8" s="568"/>
      <c r="AJ8" s="568"/>
      <c r="AK8" s="569"/>
      <c r="AL8" s="589" t="s">
        <v>52</v>
      </c>
      <c r="AM8" s="570" t="s">
        <v>29</v>
      </c>
      <c r="AN8" s="570"/>
      <c r="AO8" s="575" t="s">
        <v>60</v>
      </c>
      <c r="AP8" s="34" t="s">
        <v>19</v>
      </c>
      <c r="AQ8" s="591"/>
      <c r="AR8" s="54"/>
      <c r="AS8" s="161">
        <v>4803781803</v>
      </c>
      <c r="AT8" s="160"/>
      <c r="AU8" s="43"/>
    </row>
    <row r="9" spans="1:52" s="14" customFormat="1" ht="27" customHeight="1" x14ac:dyDescent="0.25">
      <c r="A9" s="578"/>
      <c r="B9" s="579"/>
      <c r="C9" s="580"/>
      <c r="D9" s="586"/>
      <c r="E9" s="41" t="s">
        <v>0</v>
      </c>
      <c r="F9" s="585"/>
      <c r="G9" s="606"/>
      <c r="H9" s="612"/>
      <c r="I9" s="581"/>
      <c r="J9" s="581"/>
      <c r="K9" s="581"/>
      <c r="L9" s="581"/>
      <c r="M9" s="581"/>
      <c r="N9" s="581"/>
      <c r="O9" s="68" t="s">
        <v>49</v>
      </c>
      <c r="P9" s="68" t="s">
        <v>38</v>
      </c>
      <c r="Q9" s="68" t="s">
        <v>39</v>
      </c>
      <c r="R9" s="68" t="s">
        <v>40</v>
      </c>
      <c r="S9" s="68" t="s">
        <v>41</v>
      </c>
      <c r="T9" s="68" t="s">
        <v>42</v>
      </c>
      <c r="U9" s="68" t="s">
        <v>43</v>
      </c>
      <c r="V9" s="68" t="s">
        <v>50</v>
      </c>
      <c r="W9" s="588"/>
      <c r="X9" s="592"/>
      <c r="Y9" s="574"/>
      <c r="Z9" s="597"/>
      <c r="AA9" s="590"/>
      <c r="AB9" s="595"/>
      <c r="AC9" s="595"/>
      <c r="AD9" s="42" t="s">
        <v>49</v>
      </c>
      <c r="AE9" s="42" t="s">
        <v>38</v>
      </c>
      <c r="AF9" s="42" t="s">
        <v>39</v>
      </c>
      <c r="AG9" s="42" t="s">
        <v>40</v>
      </c>
      <c r="AH9" s="42" t="s">
        <v>41</v>
      </c>
      <c r="AI9" s="42" t="s">
        <v>42</v>
      </c>
      <c r="AJ9" s="42" t="s">
        <v>43</v>
      </c>
      <c r="AK9" s="42" t="s">
        <v>50</v>
      </c>
      <c r="AL9" s="590"/>
      <c r="AM9" s="42" t="s">
        <v>55</v>
      </c>
      <c r="AN9" s="42" t="s">
        <v>28</v>
      </c>
      <c r="AO9" s="576"/>
      <c r="AP9" s="35" t="s">
        <v>0</v>
      </c>
      <c r="AQ9" s="591"/>
      <c r="AR9" s="54"/>
      <c r="AS9" s="43"/>
      <c r="AT9" s="64" t="s">
        <v>33</v>
      </c>
      <c r="AU9" s="64" t="s">
        <v>34</v>
      </c>
      <c r="AV9" s="65" t="s">
        <v>35</v>
      </c>
      <c r="AW9" s="65"/>
    </row>
    <row r="10" spans="1:52" s="38" customFormat="1" x14ac:dyDescent="0.25">
      <c r="A10" s="36">
        <v>1</v>
      </c>
      <c r="B10" s="37">
        <v>2</v>
      </c>
      <c r="C10" s="37">
        <v>3</v>
      </c>
      <c r="D10" s="37">
        <v>4</v>
      </c>
      <c r="E10" s="37">
        <v>5</v>
      </c>
      <c r="F10" s="37">
        <v>6</v>
      </c>
      <c r="G10" s="47">
        <v>7</v>
      </c>
      <c r="H10" s="48">
        <v>8</v>
      </c>
      <c r="I10" s="37">
        <v>9</v>
      </c>
      <c r="J10" s="37">
        <v>10</v>
      </c>
      <c r="K10" s="37">
        <v>11</v>
      </c>
      <c r="L10" s="37">
        <v>12</v>
      </c>
      <c r="M10" s="37">
        <v>13</v>
      </c>
      <c r="N10" s="37">
        <v>14</v>
      </c>
      <c r="O10" s="37">
        <v>15</v>
      </c>
      <c r="P10" s="37">
        <v>16</v>
      </c>
      <c r="Q10" s="37">
        <v>17</v>
      </c>
      <c r="R10" s="37">
        <v>18</v>
      </c>
      <c r="S10" s="37">
        <v>19</v>
      </c>
      <c r="T10" s="37">
        <v>20</v>
      </c>
      <c r="U10" s="37">
        <v>21</v>
      </c>
      <c r="V10" s="37">
        <v>22</v>
      </c>
      <c r="W10" s="37">
        <v>23</v>
      </c>
      <c r="X10" s="37">
        <v>24</v>
      </c>
      <c r="Y10" s="37">
        <v>25</v>
      </c>
      <c r="Z10" s="37">
        <v>26</v>
      </c>
      <c r="AA10" s="37">
        <v>27</v>
      </c>
      <c r="AB10" s="37">
        <v>28</v>
      </c>
      <c r="AC10" s="37">
        <v>29</v>
      </c>
      <c r="AD10" s="37">
        <v>30</v>
      </c>
      <c r="AE10" s="37">
        <v>31</v>
      </c>
      <c r="AF10" s="37">
        <v>32</v>
      </c>
      <c r="AG10" s="37">
        <v>33</v>
      </c>
      <c r="AH10" s="37">
        <v>34</v>
      </c>
      <c r="AI10" s="37">
        <v>35</v>
      </c>
      <c r="AJ10" s="37">
        <v>36</v>
      </c>
      <c r="AK10" s="37">
        <v>37</v>
      </c>
      <c r="AL10" s="37">
        <v>38</v>
      </c>
      <c r="AM10" s="37">
        <v>39</v>
      </c>
      <c r="AN10" s="37">
        <v>40</v>
      </c>
      <c r="AO10" s="37">
        <v>41</v>
      </c>
      <c r="AP10" s="37">
        <v>42</v>
      </c>
      <c r="AQ10" s="37">
        <v>43</v>
      </c>
      <c r="AS10" s="31"/>
      <c r="AT10" s="66" t="s">
        <v>36</v>
      </c>
      <c r="AV10" s="572" t="s">
        <v>37</v>
      </c>
      <c r="AW10" s="572"/>
    </row>
    <row r="11" spans="1:52" s="10" customFormat="1" ht="19.5" customHeight="1" x14ac:dyDescent="0.25">
      <c r="A11" s="80">
        <v>1</v>
      </c>
      <c r="B11" s="17" t="s">
        <v>63</v>
      </c>
      <c r="C11" s="15"/>
      <c r="D11" s="24"/>
      <c r="E11" s="100">
        <f>E12+E14+E88+E117+E120+E133+E136+E144</f>
        <v>71307441548</v>
      </c>
      <c r="F11" s="100">
        <f t="shared" ref="F11:AP11" si="0">F12+F14+F88+F117+F120+F133+F136+F144</f>
        <v>29552585886</v>
      </c>
      <c r="G11" s="100">
        <f t="shared" si="0"/>
        <v>30672539391</v>
      </c>
      <c r="H11" s="100">
        <f t="shared" si="0"/>
        <v>30672539391</v>
      </c>
      <c r="I11" s="100">
        <f t="shared" si="0"/>
        <v>0</v>
      </c>
      <c r="J11" s="100">
        <f t="shared" si="0"/>
        <v>0</v>
      </c>
      <c r="K11" s="100">
        <f t="shared" si="0"/>
        <v>569292050</v>
      </c>
      <c r="L11" s="100">
        <f t="shared" si="0"/>
        <v>0</v>
      </c>
      <c r="M11" s="100">
        <f t="shared" si="0"/>
        <v>6890690083.5</v>
      </c>
      <c r="N11" s="100">
        <f t="shared" si="0"/>
        <v>521174635</v>
      </c>
      <c r="O11" s="100">
        <f t="shared" si="0"/>
        <v>0</v>
      </c>
      <c r="P11" s="100">
        <f t="shared" si="0"/>
        <v>60266000</v>
      </c>
      <c r="Q11" s="100">
        <f t="shared" si="0"/>
        <v>0</v>
      </c>
      <c r="R11" s="100">
        <f t="shared" si="0"/>
        <v>0</v>
      </c>
      <c r="S11" s="100">
        <f t="shared" si="0"/>
        <v>0</v>
      </c>
      <c r="T11" s="100">
        <f t="shared" si="0"/>
        <v>0</v>
      </c>
      <c r="U11" s="100">
        <f t="shared" si="0"/>
        <v>0</v>
      </c>
      <c r="V11" s="100">
        <f t="shared" si="0"/>
        <v>0</v>
      </c>
      <c r="W11" s="100">
        <f t="shared" si="0"/>
        <v>60266000</v>
      </c>
      <c r="X11" s="100">
        <f t="shared" si="0"/>
        <v>0</v>
      </c>
      <c r="Y11" s="100">
        <f t="shared" si="0"/>
        <v>38713962159.5</v>
      </c>
      <c r="Z11" s="100">
        <f t="shared" si="0"/>
        <v>0</v>
      </c>
      <c r="AA11" s="100">
        <f t="shared" si="0"/>
        <v>0</v>
      </c>
      <c r="AB11" s="100">
        <f t="shared" si="0"/>
        <v>80000000</v>
      </c>
      <c r="AC11" s="100">
        <f t="shared" si="0"/>
        <v>21319635330</v>
      </c>
      <c r="AD11" s="100">
        <f t="shared" si="0"/>
        <v>0</v>
      </c>
      <c r="AE11" s="100">
        <f t="shared" si="0"/>
        <v>0</v>
      </c>
      <c r="AF11" s="100">
        <f t="shared" si="0"/>
        <v>0</v>
      </c>
      <c r="AG11" s="100">
        <f t="shared" si="0"/>
        <v>0</v>
      </c>
      <c r="AH11" s="100">
        <f t="shared" si="0"/>
        <v>0</v>
      </c>
      <c r="AI11" s="100">
        <f t="shared" si="0"/>
        <v>0</v>
      </c>
      <c r="AJ11" s="100">
        <f t="shared" si="0"/>
        <v>0</v>
      </c>
      <c r="AK11" s="100">
        <f t="shared" si="0"/>
        <v>60266000</v>
      </c>
      <c r="AL11" s="100">
        <f t="shared" si="0"/>
        <v>60266000</v>
      </c>
      <c r="AM11" s="100">
        <f t="shared" si="0"/>
        <v>0</v>
      </c>
      <c r="AN11" s="100">
        <f t="shared" si="0"/>
        <v>656524446</v>
      </c>
      <c r="AO11" s="100">
        <f t="shared" si="0"/>
        <v>22116425776</v>
      </c>
      <c r="AP11" s="100">
        <f t="shared" si="0"/>
        <v>87904977931.5</v>
      </c>
      <c r="AQ11" s="24"/>
      <c r="AR11" s="43"/>
      <c r="AS11" s="43">
        <f>E11+H11+I11+J11+K11+L11+M11+N11+W11+X11-Z11-AB11-AL11-AC11-AM11-AN11</f>
        <v>87904977931.5</v>
      </c>
      <c r="AT11" s="43"/>
      <c r="AU11" s="43">
        <f>AU12+AU14+AU88+AU117+AU120+AU133+AU136+AU144</f>
        <v>71307441548</v>
      </c>
      <c r="AV11" s="10">
        <f>AS11-AU11</f>
        <v>16597536383.5</v>
      </c>
      <c r="AW11" s="10">
        <f>AS11-AU11</f>
        <v>16597536383.5</v>
      </c>
    </row>
    <row r="12" spans="1:52" s="63" customFormat="1" x14ac:dyDescent="0.2">
      <c r="A12" s="7"/>
      <c r="B12" s="4">
        <v>1</v>
      </c>
      <c r="C12" s="4" t="s">
        <v>11</v>
      </c>
      <c r="D12" s="60" t="s">
        <v>4</v>
      </c>
      <c r="E12" s="25">
        <v>13437560289</v>
      </c>
      <c r="F12" s="99">
        <f>SUM(F13:F13)</f>
        <v>0</v>
      </c>
      <c r="G12" s="99">
        <f t="shared" ref="G12:X12" si="1">SUM(G13:G13)</f>
        <v>0</v>
      </c>
      <c r="H12" s="99">
        <f t="shared" si="1"/>
        <v>0</v>
      </c>
      <c r="I12" s="99">
        <f t="shared" si="1"/>
        <v>0</v>
      </c>
      <c r="J12" s="99">
        <f t="shared" si="1"/>
        <v>0</v>
      </c>
      <c r="K12" s="99">
        <f t="shared" si="1"/>
        <v>0</v>
      </c>
      <c r="L12" s="99">
        <f t="shared" si="1"/>
        <v>0</v>
      </c>
      <c r="M12" s="99">
        <f t="shared" si="1"/>
        <v>0</v>
      </c>
      <c r="N12" s="99">
        <f t="shared" si="1"/>
        <v>0</v>
      </c>
      <c r="O12" s="99">
        <f t="shared" si="1"/>
        <v>0</v>
      </c>
      <c r="P12" s="99">
        <f t="shared" si="1"/>
        <v>0</v>
      </c>
      <c r="Q12" s="99">
        <f t="shared" si="1"/>
        <v>0</v>
      </c>
      <c r="R12" s="99">
        <f t="shared" si="1"/>
        <v>0</v>
      </c>
      <c r="S12" s="99">
        <f t="shared" si="1"/>
        <v>0</v>
      </c>
      <c r="T12" s="99">
        <f t="shared" si="1"/>
        <v>0</v>
      </c>
      <c r="U12" s="99">
        <f t="shared" si="1"/>
        <v>0</v>
      </c>
      <c r="V12" s="99">
        <f t="shared" si="1"/>
        <v>0</v>
      </c>
      <c r="W12" s="25">
        <f>SUM(O12:V12)</f>
        <v>0</v>
      </c>
      <c r="X12" s="99">
        <f t="shared" si="1"/>
        <v>0</v>
      </c>
      <c r="Y12" s="25">
        <f>H12+I12+J12+K12+L12+M12+N12+W12+X12</f>
        <v>0</v>
      </c>
      <c r="Z12" s="99">
        <f t="shared" ref="Z12:AK12" si="2">SUM(Z13:Z13)</f>
        <v>0</v>
      </c>
      <c r="AA12" s="99">
        <f t="shared" si="2"/>
        <v>0</v>
      </c>
      <c r="AB12" s="99">
        <f t="shared" si="2"/>
        <v>0</v>
      </c>
      <c r="AC12" s="99">
        <f t="shared" si="2"/>
        <v>0</v>
      </c>
      <c r="AD12" s="99">
        <f t="shared" si="2"/>
        <v>0</v>
      </c>
      <c r="AE12" s="99">
        <f t="shared" si="2"/>
        <v>0</v>
      </c>
      <c r="AF12" s="99">
        <f t="shared" si="2"/>
        <v>0</v>
      </c>
      <c r="AG12" s="99">
        <f t="shared" si="2"/>
        <v>0</v>
      </c>
      <c r="AH12" s="99">
        <f t="shared" si="2"/>
        <v>0</v>
      </c>
      <c r="AI12" s="99">
        <f t="shared" si="2"/>
        <v>0</v>
      </c>
      <c r="AJ12" s="99">
        <f t="shared" si="2"/>
        <v>0</v>
      </c>
      <c r="AK12" s="99">
        <f t="shared" si="2"/>
        <v>0</v>
      </c>
      <c r="AL12" s="25">
        <f>SUM(AD12:AK12)</f>
        <v>0</v>
      </c>
      <c r="AM12" s="99">
        <f>SUM(AM13:AM13)</f>
        <v>0</v>
      </c>
      <c r="AN12" s="99">
        <f>SUM(AN13:AN13)</f>
        <v>0</v>
      </c>
      <c r="AO12" s="25">
        <f>Z12+AA12+AB12+AC12+AL12+AM12+AN12</f>
        <v>0</v>
      </c>
      <c r="AP12" s="26">
        <f>E12+Y12-AO12</f>
        <v>13437560289</v>
      </c>
      <c r="AQ12" s="26"/>
      <c r="AR12" s="22"/>
      <c r="AS12" s="23">
        <f>E12+H12+I12+J12+K12+L12+M12+N12+W12+X12-Z12-AB12-AL12-AC12-AM12-AN12</f>
        <v>13437560289</v>
      </c>
      <c r="AT12" s="23">
        <f>AP12-AS12</f>
        <v>0</v>
      </c>
      <c r="AU12" s="23">
        <f>E12</f>
        <v>13437560289</v>
      </c>
      <c r="AV12" s="63">
        <f>AS12-AU12</f>
        <v>0</v>
      </c>
      <c r="AW12" s="63">
        <f>Y12-AO12</f>
        <v>0</v>
      </c>
      <c r="AX12" s="63">
        <f>AV12-AW12</f>
        <v>0</v>
      </c>
      <c r="AZ12" s="75"/>
    </row>
    <row r="13" spans="1:52" s="78" customFormat="1" x14ac:dyDescent="0.2">
      <c r="A13" s="110"/>
      <c r="B13" s="111"/>
      <c r="C13" s="111"/>
      <c r="D13" s="112"/>
      <c r="E13" s="79"/>
      <c r="F13" s="113"/>
      <c r="G13" s="79"/>
      <c r="H13" s="113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114"/>
      <c r="Y13" s="79"/>
      <c r="Z13" s="113"/>
      <c r="AA13" s="113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115"/>
      <c r="AQ13" s="115"/>
      <c r="AR13" s="22"/>
      <c r="AS13" s="23"/>
      <c r="AT13" s="23"/>
      <c r="AU13" s="23"/>
    </row>
    <row r="14" spans="1:52" s="63" customFormat="1" x14ac:dyDescent="0.2">
      <c r="A14" s="7"/>
      <c r="B14" s="4">
        <v>2</v>
      </c>
      <c r="C14" s="4" t="s">
        <v>12</v>
      </c>
      <c r="D14" s="60" t="s">
        <v>7</v>
      </c>
      <c r="E14" s="116">
        <f>3413650553-415000</f>
        <v>3413235553</v>
      </c>
      <c r="F14" s="25">
        <f>SUM(F15:F87)</f>
        <v>1427915000</v>
      </c>
      <c r="G14" s="25">
        <f t="shared" ref="G14:X14" si="3">SUM(G15:G87)</f>
        <v>2011338011</v>
      </c>
      <c r="H14" s="25">
        <f>SUM(H15:H87)</f>
        <v>2011338011</v>
      </c>
      <c r="I14" s="25">
        <f t="shared" si="3"/>
        <v>0</v>
      </c>
      <c r="J14" s="25">
        <f t="shared" si="3"/>
        <v>0</v>
      </c>
      <c r="K14" s="25">
        <f t="shared" si="3"/>
        <v>28440000</v>
      </c>
      <c r="L14" s="25">
        <f t="shared" si="3"/>
        <v>0</v>
      </c>
      <c r="M14" s="25">
        <f t="shared" si="3"/>
        <v>415000</v>
      </c>
      <c r="N14" s="25">
        <f t="shared" si="3"/>
        <v>415084635</v>
      </c>
      <c r="O14" s="25">
        <f t="shared" si="3"/>
        <v>0</v>
      </c>
      <c r="P14" s="25">
        <f t="shared" si="3"/>
        <v>0</v>
      </c>
      <c r="Q14" s="25">
        <f t="shared" si="3"/>
        <v>0</v>
      </c>
      <c r="R14" s="25">
        <f t="shared" si="3"/>
        <v>0</v>
      </c>
      <c r="S14" s="25">
        <f t="shared" si="3"/>
        <v>0</v>
      </c>
      <c r="T14" s="25">
        <f t="shared" si="3"/>
        <v>0</v>
      </c>
      <c r="U14" s="25">
        <f t="shared" si="3"/>
        <v>0</v>
      </c>
      <c r="V14" s="25">
        <f t="shared" si="3"/>
        <v>0</v>
      </c>
      <c r="W14" s="25">
        <f>SUM(O14:V14)</f>
        <v>0</v>
      </c>
      <c r="X14" s="25">
        <f t="shared" si="3"/>
        <v>0</v>
      </c>
      <c r="Y14" s="25">
        <f>H14+I14+J14+K14+L14+M14+N14+W14+X14</f>
        <v>2455277646</v>
      </c>
      <c r="Z14" s="25">
        <f t="shared" ref="Z14:AK14" si="4">SUM(Z15:Z87)</f>
        <v>0</v>
      </c>
      <c r="AA14" s="25">
        <f t="shared" si="4"/>
        <v>0</v>
      </c>
      <c r="AB14" s="25">
        <f t="shared" si="4"/>
        <v>0</v>
      </c>
      <c r="AC14" s="25">
        <f t="shared" si="4"/>
        <v>1008545396</v>
      </c>
      <c r="AD14" s="25">
        <f t="shared" si="4"/>
        <v>0</v>
      </c>
      <c r="AE14" s="25">
        <f t="shared" si="4"/>
        <v>0</v>
      </c>
      <c r="AF14" s="25">
        <f t="shared" si="4"/>
        <v>0</v>
      </c>
      <c r="AG14" s="25">
        <f t="shared" si="4"/>
        <v>0</v>
      </c>
      <c r="AH14" s="25">
        <f t="shared" si="4"/>
        <v>0</v>
      </c>
      <c r="AI14" s="25">
        <f t="shared" si="4"/>
        <v>0</v>
      </c>
      <c r="AJ14" s="25">
        <f t="shared" si="4"/>
        <v>0</v>
      </c>
      <c r="AK14" s="25">
        <f t="shared" si="4"/>
        <v>60266000</v>
      </c>
      <c r="AL14" s="25">
        <f>SUM(AD14:AK14)</f>
        <v>60266000</v>
      </c>
      <c r="AM14" s="25">
        <f>SUM(AM15:AM87)</f>
        <v>0</v>
      </c>
      <c r="AN14" s="25">
        <f>SUM(AN15:AN87)</f>
        <v>0</v>
      </c>
      <c r="AO14" s="25">
        <f>Z14+AA14+AB14+AC14+AL14+AM14+AN14</f>
        <v>1068811396</v>
      </c>
      <c r="AP14" s="26">
        <f>E14+Y14-AO14</f>
        <v>4799701803</v>
      </c>
      <c r="AQ14" s="26"/>
      <c r="AR14" s="22"/>
      <c r="AS14" s="23">
        <f>E14+H14+I14+J14+K14+L14+M14+N14+W14+X14-Z14-AB14-AL14-AC14-AM14-AN14</f>
        <v>4799701803</v>
      </c>
      <c r="AT14" s="23">
        <f>AP14-AS14</f>
        <v>0</v>
      </c>
      <c r="AU14" s="23">
        <f>E14</f>
        <v>3413235553</v>
      </c>
      <c r="AV14" s="63">
        <f>AS14-AU14</f>
        <v>1386466250</v>
      </c>
      <c r="AW14" s="63">
        <f>Y14-AO14</f>
        <v>1386466250</v>
      </c>
      <c r="AX14" s="63">
        <f>AV14-AW14</f>
        <v>0</v>
      </c>
      <c r="AZ14" s="75"/>
    </row>
    <row r="15" spans="1:52" s="104" customFormat="1" x14ac:dyDescent="0.2">
      <c r="A15" s="8"/>
      <c r="B15" s="3"/>
      <c r="C15" s="3"/>
      <c r="D15" s="67"/>
      <c r="E15" s="10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8"/>
      <c r="AQ15" s="28"/>
      <c r="AR15" s="103"/>
      <c r="AS15" s="23"/>
      <c r="AT15" s="23"/>
      <c r="AU15" s="23"/>
    </row>
    <row r="16" spans="1:52" s="92" customFormat="1" x14ac:dyDescent="0.2">
      <c r="A16" s="8"/>
      <c r="B16" s="3"/>
      <c r="C16" s="3">
        <v>2007</v>
      </c>
      <c r="D16" s="67" t="s">
        <v>114</v>
      </c>
      <c r="E16" s="10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8"/>
      <c r="AQ16" s="28"/>
      <c r="AR16" s="93"/>
      <c r="AS16" s="23"/>
      <c r="AT16" s="23"/>
      <c r="AU16" s="23"/>
    </row>
    <row r="17" spans="1:47" s="95" customFormat="1" x14ac:dyDescent="0.2">
      <c r="A17" s="8"/>
      <c r="B17" s="3"/>
      <c r="C17" s="106" t="s">
        <v>116</v>
      </c>
      <c r="D17" s="67" t="s">
        <v>115</v>
      </c>
      <c r="E17" s="101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8"/>
      <c r="AQ17" s="28"/>
      <c r="AR17" s="94"/>
      <c r="AS17" s="23"/>
      <c r="AT17" s="23"/>
      <c r="AU17" s="23"/>
    </row>
    <row r="18" spans="1:47" s="132" customFormat="1" x14ac:dyDescent="0.2">
      <c r="A18" s="8"/>
      <c r="B18" s="3"/>
      <c r="C18" s="107" t="s">
        <v>117</v>
      </c>
      <c r="D18" s="69" t="s">
        <v>220</v>
      </c>
      <c r="E18" s="27"/>
      <c r="F18" s="74">
        <v>6600000</v>
      </c>
      <c r="G18" s="27">
        <v>6490000</v>
      </c>
      <c r="H18" s="135">
        <v>6490000</v>
      </c>
      <c r="I18" s="27">
        <v>0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8"/>
      <c r="AQ18" s="28"/>
      <c r="AR18" s="133"/>
      <c r="AS18" s="23"/>
      <c r="AT18" s="23"/>
      <c r="AU18" s="23"/>
    </row>
    <row r="19" spans="1:47" s="132" customFormat="1" x14ac:dyDescent="0.2">
      <c r="A19" s="8"/>
      <c r="B19" s="3"/>
      <c r="C19" s="107" t="s">
        <v>118</v>
      </c>
      <c r="D19" s="69" t="s">
        <v>221</v>
      </c>
      <c r="E19" s="27"/>
      <c r="F19" s="74">
        <v>3950000</v>
      </c>
      <c r="G19" s="27">
        <v>3905000</v>
      </c>
      <c r="H19" s="135">
        <v>3905000</v>
      </c>
      <c r="I19" s="27">
        <v>0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8"/>
      <c r="AQ19" s="28"/>
      <c r="AR19" s="133"/>
      <c r="AS19" s="23"/>
      <c r="AT19" s="23"/>
      <c r="AU19" s="23"/>
    </row>
    <row r="20" spans="1:47" s="132" customFormat="1" x14ac:dyDescent="0.2">
      <c r="A20" s="8"/>
      <c r="B20" s="3"/>
      <c r="C20" s="106" t="s">
        <v>119</v>
      </c>
      <c r="D20" s="67" t="s">
        <v>120</v>
      </c>
      <c r="E20" s="101"/>
      <c r="F20" s="27">
        <v>197950000</v>
      </c>
      <c r="G20" s="27"/>
      <c r="H20" s="135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8"/>
      <c r="AQ20" s="28"/>
      <c r="AR20" s="133"/>
      <c r="AS20" s="23"/>
      <c r="AT20" s="23"/>
      <c r="AU20" s="23"/>
    </row>
    <row r="21" spans="1:47" s="132" customFormat="1" x14ac:dyDescent="0.2">
      <c r="A21" s="8"/>
      <c r="B21" s="3"/>
      <c r="C21" s="107" t="s">
        <v>121</v>
      </c>
      <c r="D21" s="69" t="s">
        <v>222</v>
      </c>
      <c r="E21" s="27"/>
      <c r="F21" s="74"/>
      <c r="G21" s="117">
        <f>14080000+80000</f>
        <v>14160000</v>
      </c>
      <c r="H21" s="165">
        <f>14080000+80000</f>
        <v>14160000</v>
      </c>
      <c r="I21" s="105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11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8"/>
      <c r="AQ21" s="28"/>
      <c r="AR21" s="133"/>
      <c r="AS21" s="23"/>
      <c r="AT21" s="23"/>
      <c r="AU21" s="23"/>
    </row>
    <row r="22" spans="1:47" s="132" customFormat="1" x14ac:dyDescent="0.2">
      <c r="A22" s="8"/>
      <c r="B22" s="3"/>
      <c r="C22" s="107" t="s">
        <v>122</v>
      </c>
      <c r="D22" s="69" t="s">
        <v>223</v>
      </c>
      <c r="E22" s="27"/>
      <c r="F22" s="74"/>
      <c r="G22" s="117">
        <f>101200000+800000</f>
        <v>102000000</v>
      </c>
      <c r="H22" s="165">
        <f>101200000+800000</f>
        <v>102000000</v>
      </c>
      <c r="I22" s="105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11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8"/>
      <c r="AQ22" s="28"/>
      <c r="AR22" s="133"/>
      <c r="AS22" s="23"/>
      <c r="AT22" s="23"/>
      <c r="AU22" s="23"/>
    </row>
    <row r="23" spans="1:47" s="95" customFormat="1" x14ac:dyDescent="0.2">
      <c r="A23" s="8"/>
      <c r="B23" s="3"/>
      <c r="C23" s="107" t="s">
        <v>123</v>
      </c>
      <c r="D23" s="69" t="s">
        <v>224</v>
      </c>
      <c r="E23" s="27"/>
      <c r="F23" s="74"/>
      <c r="G23" s="117">
        <f>8250000+120000</f>
        <v>8370000</v>
      </c>
      <c r="H23" s="165">
        <f>8250000+120000</f>
        <v>8370000</v>
      </c>
      <c r="I23" s="105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11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8"/>
      <c r="AQ23" s="28"/>
      <c r="AR23" s="94"/>
      <c r="AS23" s="23"/>
      <c r="AT23" s="23"/>
      <c r="AU23" s="23"/>
    </row>
    <row r="24" spans="1:47" s="95" customFormat="1" x14ac:dyDescent="0.2">
      <c r="A24" s="8"/>
      <c r="B24" s="3"/>
      <c r="C24" s="107" t="s">
        <v>124</v>
      </c>
      <c r="D24" s="69" t="s">
        <v>225</v>
      </c>
      <c r="E24" s="27"/>
      <c r="F24" s="74"/>
      <c r="G24" s="117">
        <f>37125000+1800000</f>
        <v>38925000</v>
      </c>
      <c r="H24" s="165">
        <f>37125000+1800000</f>
        <v>38925000</v>
      </c>
      <c r="I24" s="105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11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8"/>
      <c r="AQ24" s="28"/>
      <c r="AR24" s="94"/>
      <c r="AS24" s="23"/>
      <c r="AT24" s="23"/>
      <c r="AU24" s="23"/>
    </row>
    <row r="25" spans="1:47" s="95" customFormat="1" x14ac:dyDescent="0.2">
      <c r="A25" s="8"/>
      <c r="B25" s="3"/>
      <c r="C25" s="107" t="s">
        <v>125</v>
      </c>
      <c r="D25" s="69" t="s">
        <v>149</v>
      </c>
      <c r="E25" s="27"/>
      <c r="F25" s="74"/>
      <c r="G25" s="117"/>
      <c r="H25" s="165"/>
      <c r="I25" s="105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11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8"/>
      <c r="AQ25" s="28"/>
      <c r="AR25" s="94"/>
      <c r="AS25" s="23"/>
      <c r="AT25" s="23"/>
      <c r="AU25" s="23"/>
    </row>
    <row r="26" spans="1:47" s="104" customFormat="1" x14ac:dyDescent="0.2">
      <c r="A26" s="8"/>
      <c r="B26" s="3"/>
      <c r="C26" s="98"/>
      <c r="D26" s="69" t="s">
        <v>226</v>
      </c>
      <c r="E26" s="27"/>
      <c r="F26" s="74"/>
      <c r="G26" s="117">
        <f>9800000+150000</f>
        <v>9950000</v>
      </c>
      <c r="H26" s="165">
        <f>9800000+150000</f>
        <v>9950000</v>
      </c>
      <c r="I26" s="105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1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8"/>
      <c r="AQ26" s="28"/>
      <c r="AR26" s="103"/>
      <c r="AS26" s="23"/>
      <c r="AT26" s="23"/>
      <c r="AU26" s="23"/>
    </row>
    <row r="27" spans="1:47" s="95" customFormat="1" x14ac:dyDescent="0.2">
      <c r="A27" s="8"/>
      <c r="B27" s="3"/>
      <c r="C27" s="98"/>
      <c r="D27" s="69" t="s">
        <v>227</v>
      </c>
      <c r="E27" s="27"/>
      <c r="F27" s="74"/>
      <c r="G27" s="117">
        <f>9800000+120000</f>
        <v>9920000</v>
      </c>
      <c r="H27" s="165">
        <f>9800000+120000</f>
        <v>9920000</v>
      </c>
      <c r="I27" s="105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11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8"/>
      <c r="AQ27" s="28"/>
      <c r="AR27" s="94"/>
      <c r="AS27" s="23"/>
      <c r="AT27" s="23"/>
      <c r="AU27" s="23"/>
    </row>
    <row r="28" spans="1:47" s="95" customFormat="1" x14ac:dyDescent="0.2">
      <c r="A28" s="8"/>
      <c r="B28" s="3"/>
      <c r="C28" s="98"/>
      <c r="D28" s="69" t="s">
        <v>228</v>
      </c>
      <c r="E28" s="27"/>
      <c r="F28" s="74"/>
      <c r="G28" s="117">
        <f>7680000+120000</f>
        <v>7800000</v>
      </c>
      <c r="H28" s="165">
        <f>7680000+120000</f>
        <v>7800000</v>
      </c>
      <c r="I28" s="105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11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8"/>
      <c r="AQ28" s="28"/>
      <c r="AR28" s="94"/>
      <c r="AS28" s="23"/>
      <c r="AT28" s="23"/>
      <c r="AU28" s="23"/>
    </row>
    <row r="29" spans="1:47" s="95" customFormat="1" x14ac:dyDescent="0.2">
      <c r="A29" s="8"/>
      <c r="B29" s="3"/>
      <c r="C29" s="106" t="s">
        <v>126</v>
      </c>
      <c r="D29" s="67" t="s">
        <v>127</v>
      </c>
      <c r="E29" s="101"/>
      <c r="F29" s="27"/>
      <c r="G29" s="27"/>
      <c r="H29" s="135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8"/>
      <c r="AQ29" s="28"/>
      <c r="AR29" s="94"/>
      <c r="AS29" s="23"/>
      <c r="AT29" s="23"/>
      <c r="AU29" s="23"/>
    </row>
    <row r="30" spans="1:47" s="96" customFormat="1" x14ac:dyDescent="0.2">
      <c r="A30" s="8"/>
      <c r="B30" s="3"/>
      <c r="C30" s="107" t="s">
        <v>143</v>
      </c>
      <c r="D30" s="67" t="s">
        <v>229</v>
      </c>
      <c r="E30" s="101"/>
      <c r="F30" s="27">
        <v>60500000</v>
      </c>
      <c r="G30" s="27">
        <v>60266000</v>
      </c>
      <c r="H30" s="135">
        <v>60266000</v>
      </c>
      <c r="I30" s="27">
        <v>0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135">
        <v>60266000</v>
      </c>
      <c r="AL30" s="27"/>
      <c r="AM30" s="27"/>
      <c r="AN30" s="27"/>
      <c r="AO30" s="27"/>
      <c r="AP30" s="28"/>
      <c r="AQ30" s="28"/>
      <c r="AR30" s="97"/>
      <c r="AS30" s="23"/>
      <c r="AT30" s="23"/>
      <c r="AU30" s="23"/>
    </row>
    <row r="31" spans="1:47" s="95" customFormat="1" x14ac:dyDescent="0.2">
      <c r="A31" s="8"/>
      <c r="B31" s="3"/>
      <c r="C31" s="107" t="s">
        <v>128</v>
      </c>
      <c r="D31" s="69" t="s">
        <v>129</v>
      </c>
      <c r="E31" s="27"/>
      <c r="F31" s="74">
        <v>10000000</v>
      </c>
      <c r="G31" s="27">
        <v>9240000</v>
      </c>
      <c r="H31" s="135">
        <v>9240000</v>
      </c>
      <c r="I31" s="27">
        <v>0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8"/>
      <c r="AQ31" s="28"/>
      <c r="AR31" s="94"/>
      <c r="AS31" s="23"/>
      <c r="AT31" s="23"/>
      <c r="AU31" s="23"/>
    </row>
    <row r="32" spans="1:47" s="150" customFormat="1" x14ac:dyDescent="0.2">
      <c r="A32" s="8"/>
      <c r="B32" s="3"/>
      <c r="C32" s="107"/>
      <c r="D32" s="69" t="s">
        <v>230</v>
      </c>
      <c r="E32" s="27"/>
      <c r="F32" s="74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8"/>
      <c r="AQ32" s="28"/>
      <c r="AR32" s="151"/>
      <c r="AS32" s="23"/>
      <c r="AT32" s="23"/>
      <c r="AU32" s="23"/>
    </row>
    <row r="33" spans="1:47" s="104" customFormat="1" x14ac:dyDescent="0.2">
      <c r="A33" s="8"/>
      <c r="B33" s="3"/>
      <c r="C33" s="98"/>
      <c r="D33" s="69" t="s">
        <v>231</v>
      </c>
      <c r="E33" s="27"/>
      <c r="F33" s="74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8"/>
      <c r="AQ33" s="28"/>
      <c r="AR33" s="103"/>
      <c r="AS33" s="23"/>
      <c r="AT33" s="23"/>
      <c r="AU33" s="23"/>
    </row>
    <row r="34" spans="1:47" s="95" customFormat="1" x14ac:dyDescent="0.2">
      <c r="A34" s="8"/>
      <c r="B34" s="3"/>
      <c r="C34" s="107" t="s">
        <v>131</v>
      </c>
      <c r="D34" s="67" t="s">
        <v>130</v>
      </c>
      <c r="E34" s="101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8"/>
      <c r="AQ34" s="28"/>
      <c r="AR34" s="94"/>
      <c r="AS34" s="23"/>
      <c r="AT34" s="23"/>
      <c r="AU34" s="23"/>
    </row>
    <row r="35" spans="1:47" s="95" customFormat="1" x14ac:dyDescent="0.2">
      <c r="A35" s="8"/>
      <c r="B35" s="3"/>
      <c r="C35" s="107" t="s">
        <v>132</v>
      </c>
      <c r="D35" s="67" t="s">
        <v>232</v>
      </c>
      <c r="E35" s="101"/>
      <c r="F35" s="27">
        <v>3000000</v>
      </c>
      <c r="G35" s="27">
        <v>2750000</v>
      </c>
      <c r="H35" s="166">
        <v>2750000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8"/>
      <c r="AQ35" s="28"/>
      <c r="AR35" s="94"/>
      <c r="AS35" s="23"/>
      <c r="AT35" s="23"/>
      <c r="AU35" s="23"/>
    </row>
    <row r="36" spans="1:47" s="95" customFormat="1" x14ac:dyDescent="0.2">
      <c r="A36" s="8"/>
      <c r="B36" s="3"/>
      <c r="C36" s="106" t="s">
        <v>133</v>
      </c>
      <c r="D36" s="102" t="s">
        <v>145</v>
      </c>
      <c r="E36" s="101"/>
      <c r="F36" s="27">
        <v>30700000</v>
      </c>
      <c r="G36" s="27"/>
      <c r="H36" s="166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8"/>
      <c r="AQ36" s="28"/>
      <c r="AR36" s="94"/>
      <c r="AS36" s="23"/>
      <c r="AT36" s="23"/>
      <c r="AU36" s="23"/>
    </row>
    <row r="37" spans="1:47" s="95" customFormat="1" x14ac:dyDescent="0.2">
      <c r="A37" s="8"/>
      <c r="B37" s="3"/>
      <c r="C37" s="107" t="s">
        <v>134</v>
      </c>
      <c r="D37" s="69" t="s">
        <v>233</v>
      </c>
      <c r="E37" s="27"/>
      <c r="F37" s="74"/>
      <c r="G37" s="27">
        <v>27200000</v>
      </c>
      <c r="H37" s="166">
        <v>27200000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8"/>
      <c r="AQ37" s="28"/>
      <c r="AR37" s="94"/>
      <c r="AS37" s="23"/>
      <c r="AT37" s="23"/>
      <c r="AU37" s="23"/>
    </row>
    <row r="38" spans="1:47" s="95" customFormat="1" x14ac:dyDescent="0.2">
      <c r="A38" s="8"/>
      <c r="B38" s="3"/>
      <c r="C38" s="107" t="s">
        <v>135</v>
      </c>
      <c r="D38" s="69" t="s">
        <v>136</v>
      </c>
      <c r="E38" s="27"/>
      <c r="F38" s="74">
        <v>152300000</v>
      </c>
      <c r="G38" s="27"/>
      <c r="H38" s="166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8"/>
      <c r="AQ38" s="28"/>
      <c r="AR38" s="94"/>
      <c r="AS38" s="23"/>
      <c r="AT38" s="23"/>
      <c r="AU38" s="23"/>
    </row>
    <row r="39" spans="1:47" s="96" customFormat="1" x14ac:dyDescent="0.2">
      <c r="A39" s="8"/>
      <c r="B39" s="3"/>
      <c r="C39" s="107" t="s">
        <v>137</v>
      </c>
      <c r="D39" s="69" t="s">
        <v>195</v>
      </c>
      <c r="E39" s="27"/>
      <c r="F39" s="74"/>
      <c r="G39" s="27"/>
      <c r="H39" s="166"/>
      <c r="I39" s="105">
        <v>0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8"/>
      <c r="AQ39" s="28"/>
      <c r="AR39" s="97"/>
      <c r="AS39" s="23"/>
      <c r="AT39" s="23"/>
      <c r="AU39" s="23"/>
    </row>
    <row r="40" spans="1:47" s="132" customFormat="1" x14ac:dyDescent="0.2">
      <c r="A40" s="8"/>
      <c r="B40" s="3"/>
      <c r="C40" s="107"/>
      <c r="D40" s="69" t="s">
        <v>234</v>
      </c>
      <c r="E40" s="27"/>
      <c r="F40" s="74"/>
      <c r="G40" s="27">
        <f>118272000+2000000</f>
        <v>120272000</v>
      </c>
      <c r="H40" s="166">
        <f>118272000+2000000</f>
        <v>120272000</v>
      </c>
      <c r="I40" s="105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>
        <v>59136000</v>
      </c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8"/>
      <c r="AQ40" s="28"/>
      <c r="AR40" s="133"/>
      <c r="AS40" s="23"/>
      <c r="AT40" s="23"/>
      <c r="AU40" s="23"/>
    </row>
    <row r="41" spans="1:47" s="150" customFormat="1" x14ac:dyDescent="0.2">
      <c r="A41" s="8"/>
      <c r="B41" s="3"/>
      <c r="C41" s="107"/>
      <c r="D41" s="69" t="s">
        <v>235</v>
      </c>
      <c r="E41" s="27"/>
      <c r="F41" s="74"/>
      <c r="G41" s="27"/>
      <c r="H41" s="166"/>
      <c r="I41" s="105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8"/>
      <c r="AQ41" s="28"/>
      <c r="AR41" s="151"/>
      <c r="AS41" s="23"/>
      <c r="AT41" s="23"/>
      <c r="AU41" s="23"/>
    </row>
    <row r="42" spans="1:47" s="150" customFormat="1" x14ac:dyDescent="0.2">
      <c r="A42" s="8"/>
      <c r="B42" s="3"/>
      <c r="C42" s="107"/>
      <c r="D42" s="69" t="s">
        <v>236</v>
      </c>
      <c r="E42" s="27"/>
      <c r="F42" s="74"/>
      <c r="G42" s="27"/>
      <c r="H42" s="166"/>
      <c r="I42" s="105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8"/>
      <c r="AQ42" s="28"/>
      <c r="AR42" s="151"/>
      <c r="AS42" s="23"/>
      <c r="AT42" s="23"/>
      <c r="AU42" s="23"/>
    </row>
    <row r="43" spans="1:47" s="96" customFormat="1" x14ac:dyDescent="0.2">
      <c r="A43" s="8"/>
      <c r="B43" s="3"/>
      <c r="C43" s="107" t="s">
        <v>138</v>
      </c>
      <c r="D43" s="69" t="s">
        <v>196</v>
      </c>
      <c r="E43" s="27"/>
      <c r="F43" s="74"/>
      <c r="G43" s="27"/>
      <c r="H43" s="166"/>
      <c r="I43" s="105">
        <v>0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8"/>
      <c r="AQ43" s="28"/>
      <c r="AR43" s="97"/>
      <c r="AS43" s="23"/>
      <c r="AT43" s="23"/>
      <c r="AU43" s="23"/>
    </row>
    <row r="44" spans="1:47" s="104" customFormat="1" x14ac:dyDescent="0.2">
      <c r="A44" s="8"/>
      <c r="B44" s="3"/>
      <c r="C44" s="98"/>
      <c r="D44" s="69" t="s">
        <v>197</v>
      </c>
      <c r="E44" s="27"/>
      <c r="F44" s="74"/>
      <c r="G44" s="27">
        <f>26400000+1220000</f>
        <v>27620000</v>
      </c>
      <c r="H44" s="166">
        <f>26400000+1220000</f>
        <v>27620000</v>
      </c>
      <c r="I44" s="105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>
        <v>13200000</v>
      </c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8"/>
      <c r="AQ44" s="28"/>
      <c r="AR44" s="103"/>
      <c r="AS44" s="23"/>
      <c r="AT44" s="23"/>
      <c r="AU44" s="23"/>
    </row>
    <row r="45" spans="1:47" s="150" customFormat="1" x14ac:dyDescent="0.2">
      <c r="A45" s="8"/>
      <c r="B45" s="3"/>
      <c r="C45" s="98"/>
      <c r="D45" s="69" t="s">
        <v>237</v>
      </c>
      <c r="E45" s="27"/>
      <c r="F45" s="74"/>
      <c r="G45" s="27"/>
      <c r="H45" s="27"/>
      <c r="I45" s="105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8"/>
      <c r="AQ45" s="28"/>
      <c r="AR45" s="151"/>
      <c r="AS45" s="23"/>
      <c r="AT45" s="23"/>
      <c r="AU45" s="23"/>
    </row>
    <row r="46" spans="1:47" s="150" customFormat="1" x14ac:dyDescent="0.2">
      <c r="A46" s="8"/>
      <c r="B46" s="3"/>
      <c r="C46" s="98"/>
      <c r="D46" s="69" t="s">
        <v>238</v>
      </c>
      <c r="E46" s="27"/>
      <c r="F46" s="74"/>
      <c r="G46" s="27"/>
      <c r="H46" s="27"/>
      <c r="I46" s="105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8"/>
      <c r="AQ46" s="28"/>
      <c r="AR46" s="151"/>
      <c r="AS46" s="23"/>
      <c r="AT46" s="23"/>
      <c r="AU46" s="23"/>
    </row>
    <row r="47" spans="1:47" s="96" customFormat="1" x14ac:dyDescent="0.2">
      <c r="A47" s="8"/>
      <c r="B47" s="3"/>
      <c r="C47" s="107" t="s">
        <v>139</v>
      </c>
      <c r="D47" s="69" t="s">
        <v>140</v>
      </c>
      <c r="E47" s="27"/>
      <c r="F47" s="74">
        <v>26960000</v>
      </c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8"/>
      <c r="AQ47" s="28"/>
      <c r="AR47" s="97"/>
      <c r="AS47" s="23"/>
      <c r="AT47" s="23"/>
      <c r="AU47" s="23"/>
    </row>
    <row r="48" spans="1:47" s="92" customFormat="1" x14ac:dyDescent="0.2">
      <c r="A48" s="8"/>
      <c r="B48" s="3"/>
      <c r="C48" s="107" t="s">
        <v>141</v>
      </c>
      <c r="D48" s="67" t="s">
        <v>142</v>
      </c>
      <c r="E48" s="101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8"/>
      <c r="AQ48" s="28"/>
      <c r="AR48" s="93"/>
      <c r="AS48" s="23"/>
      <c r="AT48" s="23"/>
      <c r="AU48" s="23"/>
    </row>
    <row r="49" spans="1:47" s="78" customFormat="1" x14ac:dyDescent="0.2">
      <c r="A49" s="8"/>
      <c r="B49" s="3"/>
      <c r="C49" s="3"/>
      <c r="D49" s="69" t="s">
        <v>64</v>
      </c>
      <c r="E49" s="27"/>
      <c r="F49" s="74"/>
      <c r="G49" s="27">
        <v>1500000</v>
      </c>
      <c r="H49" s="27">
        <v>1500000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8"/>
      <c r="AQ49" s="28"/>
      <c r="AR49" s="22"/>
      <c r="AS49" s="23"/>
      <c r="AT49" s="23"/>
      <c r="AU49" s="23"/>
    </row>
    <row r="50" spans="1:47" s="83" customFormat="1" x14ac:dyDescent="0.2">
      <c r="A50" s="8"/>
      <c r="B50" s="3"/>
      <c r="C50" s="3"/>
      <c r="D50" s="69" t="s">
        <v>65</v>
      </c>
      <c r="E50" s="27"/>
      <c r="F50" s="74"/>
      <c r="G50" s="27">
        <v>1500000</v>
      </c>
      <c r="H50" s="27">
        <v>1500000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8"/>
      <c r="AQ50" s="28"/>
      <c r="AR50" s="84"/>
      <c r="AS50" s="23"/>
      <c r="AT50" s="23"/>
      <c r="AU50" s="23"/>
    </row>
    <row r="51" spans="1:47" s="83" customFormat="1" x14ac:dyDescent="0.2">
      <c r="A51" s="8"/>
      <c r="B51" s="3"/>
      <c r="C51" s="3"/>
      <c r="D51" s="69" t="s">
        <v>66</v>
      </c>
      <c r="E51" s="27"/>
      <c r="F51" s="74"/>
      <c r="G51" s="27">
        <v>10237500</v>
      </c>
      <c r="H51" s="27">
        <v>10237500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8"/>
      <c r="AQ51" s="28"/>
      <c r="AR51" s="84"/>
      <c r="AS51" s="23"/>
      <c r="AT51" s="23"/>
      <c r="AU51" s="23"/>
    </row>
    <row r="52" spans="1:47" s="83" customFormat="1" x14ac:dyDescent="0.2">
      <c r="A52" s="8"/>
      <c r="B52" s="3"/>
      <c r="C52" s="3"/>
      <c r="D52" s="69" t="s">
        <v>67</v>
      </c>
      <c r="E52" s="27"/>
      <c r="F52" s="74"/>
      <c r="G52" s="27">
        <v>10237500</v>
      </c>
      <c r="H52" s="72">
        <v>10237500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8"/>
      <c r="AQ52" s="28"/>
      <c r="AR52" s="84"/>
      <c r="AS52" s="23"/>
      <c r="AT52" s="23"/>
      <c r="AU52" s="23"/>
    </row>
    <row r="53" spans="1:47" s="120" customFormat="1" x14ac:dyDescent="0.2">
      <c r="A53" s="8"/>
      <c r="B53" s="3"/>
      <c r="C53" s="3"/>
      <c r="D53" s="69"/>
      <c r="E53" s="27"/>
      <c r="F53" s="74"/>
      <c r="G53" s="27"/>
      <c r="H53" s="136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8"/>
      <c r="AQ53" s="28"/>
      <c r="AR53" s="121"/>
      <c r="AS53" s="23"/>
      <c r="AT53" s="23"/>
      <c r="AU53" s="23"/>
    </row>
    <row r="54" spans="1:47" s="126" customFormat="1" x14ac:dyDescent="0.2">
      <c r="A54" s="8"/>
      <c r="B54" s="3"/>
      <c r="C54" s="3" t="s">
        <v>164</v>
      </c>
      <c r="D54" s="69" t="s">
        <v>165</v>
      </c>
      <c r="E54" s="27"/>
      <c r="F54" s="74"/>
      <c r="G54" s="72"/>
      <c r="H54" s="129"/>
      <c r="I54" s="27"/>
      <c r="J54" s="27"/>
      <c r="K54" s="136">
        <v>28440000</v>
      </c>
      <c r="L54" s="27"/>
      <c r="M54" s="27"/>
      <c r="N54" s="105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136">
        <v>28440000</v>
      </c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8"/>
      <c r="AQ54" s="28"/>
      <c r="AR54" s="125"/>
      <c r="AS54" s="23"/>
      <c r="AT54" s="23"/>
      <c r="AU54" s="23"/>
    </row>
    <row r="55" spans="1:47" s="127" customFormat="1" x14ac:dyDescent="0.2">
      <c r="A55" s="8"/>
      <c r="B55" s="3"/>
      <c r="C55" s="3" t="s">
        <v>172</v>
      </c>
      <c r="D55" s="69" t="s">
        <v>173</v>
      </c>
      <c r="E55" s="27"/>
      <c r="F55" s="74">
        <v>16000000</v>
      </c>
      <c r="G55" s="72">
        <v>13009600</v>
      </c>
      <c r="H55" s="173">
        <v>13009600</v>
      </c>
      <c r="I55" s="27"/>
      <c r="J55" s="27"/>
      <c r="K55" s="27"/>
      <c r="L55" s="27"/>
      <c r="M55" s="27"/>
      <c r="N55" s="105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136">
        <v>13009600</v>
      </c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8"/>
      <c r="AQ55" s="28"/>
      <c r="AR55" s="128"/>
      <c r="AS55" s="23"/>
      <c r="AT55" s="23"/>
      <c r="AU55" s="23"/>
    </row>
    <row r="56" spans="1:47" s="127" customFormat="1" x14ac:dyDescent="0.2">
      <c r="A56" s="8"/>
      <c r="B56" s="3"/>
      <c r="C56" s="3" t="s">
        <v>175</v>
      </c>
      <c r="D56" s="69" t="s">
        <v>174</v>
      </c>
      <c r="E56" s="27"/>
      <c r="F56" s="74">
        <v>219955000</v>
      </c>
      <c r="G56" s="72">
        <v>204626061</v>
      </c>
      <c r="H56" s="174">
        <v>204626061</v>
      </c>
      <c r="I56" s="27"/>
      <c r="J56" s="27"/>
      <c r="K56" s="27"/>
      <c r="L56" s="27"/>
      <c r="M56" s="27"/>
      <c r="N56" s="105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136">
        <v>204626061</v>
      </c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8"/>
      <c r="AQ56" s="28"/>
      <c r="AR56" s="128"/>
      <c r="AS56" s="23"/>
      <c r="AT56" s="23"/>
      <c r="AU56" s="23"/>
    </row>
    <row r="57" spans="1:47" s="130" customFormat="1" x14ac:dyDescent="0.2">
      <c r="A57" s="8"/>
      <c r="B57" s="3"/>
      <c r="C57" s="3"/>
      <c r="D57" s="69" t="s">
        <v>183</v>
      </c>
      <c r="E57" s="27"/>
      <c r="F57" s="74"/>
      <c r="G57" s="72">
        <v>162765000</v>
      </c>
      <c r="H57" s="171">
        <f>156000000+6765000</f>
        <v>162765000</v>
      </c>
      <c r="I57" s="27"/>
      <c r="J57" s="27"/>
      <c r="K57" s="105"/>
      <c r="L57" s="27"/>
      <c r="M57" s="27"/>
      <c r="N57" s="105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136">
        <v>162765000</v>
      </c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8"/>
      <c r="AQ57" s="28"/>
      <c r="AR57" s="131"/>
      <c r="AS57" s="23"/>
      <c r="AT57" s="23"/>
      <c r="AU57" s="23"/>
    </row>
    <row r="58" spans="1:47" s="130" customFormat="1" x14ac:dyDescent="0.2">
      <c r="A58" s="8"/>
      <c r="B58" s="3"/>
      <c r="C58" s="3"/>
      <c r="D58" s="69" t="s">
        <v>184</v>
      </c>
      <c r="E58" s="27"/>
      <c r="F58" s="74"/>
      <c r="G58" s="72">
        <v>482579600</v>
      </c>
      <c r="H58" s="171">
        <f>475989600+6590000</f>
        <v>482579600</v>
      </c>
      <c r="I58" s="27"/>
      <c r="J58" s="27"/>
      <c r="K58" s="105"/>
      <c r="L58" s="27"/>
      <c r="M58" s="27"/>
      <c r="N58" s="105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136">
        <v>482579600</v>
      </c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8"/>
      <c r="AQ58" s="28"/>
      <c r="AR58" s="131"/>
      <c r="AS58" s="23"/>
      <c r="AT58" s="23"/>
      <c r="AU58" s="23"/>
    </row>
    <row r="59" spans="1:47" s="132" customFormat="1" x14ac:dyDescent="0.2">
      <c r="A59" s="8"/>
      <c r="B59" s="3"/>
      <c r="C59" s="3"/>
      <c r="D59" s="69" t="s">
        <v>191</v>
      </c>
      <c r="E59" s="27"/>
      <c r="F59" s="74">
        <v>700000000</v>
      </c>
      <c r="G59" s="72"/>
      <c r="H59" s="102"/>
      <c r="I59" s="27"/>
      <c r="J59" s="27"/>
      <c r="K59" s="27"/>
      <c r="L59" s="27"/>
      <c r="M59" s="27"/>
      <c r="N59" s="105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129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8"/>
      <c r="AQ59" s="28"/>
      <c r="AR59" s="133"/>
      <c r="AS59" s="23"/>
      <c r="AT59" s="23"/>
      <c r="AU59" s="23"/>
    </row>
    <row r="60" spans="1:47" s="130" customFormat="1" x14ac:dyDescent="0.2">
      <c r="A60" s="8"/>
      <c r="B60" s="3"/>
      <c r="C60" s="3"/>
      <c r="D60" s="69" t="s">
        <v>186</v>
      </c>
      <c r="E60" s="27"/>
      <c r="F60" s="74"/>
      <c r="G60" s="72">
        <v>132358000</v>
      </c>
      <c r="H60" s="162">
        <v>132358000</v>
      </c>
      <c r="I60" s="27"/>
      <c r="J60" s="27"/>
      <c r="K60" s="27"/>
      <c r="L60" s="27"/>
      <c r="M60" s="27"/>
      <c r="N60" s="105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72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8"/>
      <c r="AQ60" s="28"/>
      <c r="AR60" s="131"/>
      <c r="AS60" s="23"/>
      <c r="AT60" s="23"/>
      <c r="AU60" s="23"/>
    </row>
    <row r="61" spans="1:47" s="130" customFormat="1" x14ac:dyDescent="0.2">
      <c r="A61" s="8"/>
      <c r="B61" s="3"/>
      <c r="C61" s="3"/>
      <c r="D61" s="69" t="s">
        <v>187</v>
      </c>
      <c r="E61" s="27"/>
      <c r="F61" s="74"/>
      <c r="G61" s="72">
        <v>43313000</v>
      </c>
      <c r="H61" s="162">
        <v>43313000</v>
      </c>
      <c r="I61" s="27"/>
      <c r="J61" s="27"/>
      <c r="K61" s="27"/>
      <c r="L61" s="27"/>
      <c r="M61" s="27"/>
      <c r="N61" s="105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72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8"/>
      <c r="AQ61" s="28"/>
      <c r="AR61" s="131"/>
      <c r="AS61" s="23"/>
      <c r="AT61" s="23"/>
      <c r="AU61" s="23"/>
    </row>
    <row r="62" spans="1:47" s="130" customFormat="1" x14ac:dyDescent="0.2">
      <c r="A62" s="8"/>
      <c r="B62" s="3"/>
      <c r="C62" s="3"/>
      <c r="D62" s="69" t="s">
        <v>188</v>
      </c>
      <c r="E62" s="27"/>
      <c r="F62" s="74"/>
      <c r="G62" s="72">
        <v>115346500</v>
      </c>
      <c r="H62" s="162">
        <v>115346500</v>
      </c>
      <c r="I62" s="27"/>
      <c r="J62" s="27"/>
      <c r="K62" s="27"/>
      <c r="L62" s="27"/>
      <c r="M62" s="27"/>
      <c r="N62" s="105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72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8"/>
      <c r="AQ62" s="28"/>
      <c r="AR62" s="131"/>
      <c r="AS62" s="23"/>
      <c r="AT62" s="23"/>
      <c r="AU62" s="23"/>
    </row>
    <row r="63" spans="1:47" s="130" customFormat="1" x14ac:dyDescent="0.2">
      <c r="A63" s="8"/>
      <c r="B63" s="3"/>
      <c r="C63" s="3"/>
      <c r="D63" s="69" t="s">
        <v>189</v>
      </c>
      <c r="E63" s="27"/>
      <c r="F63" s="74"/>
      <c r="G63" s="72">
        <v>73031250</v>
      </c>
      <c r="H63" s="162">
        <v>73031250</v>
      </c>
      <c r="I63" s="27"/>
      <c r="J63" s="27"/>
      <c r="K63" s="27"/>
      <c r="L63" s="27"/>
      <c r="M63" s="27"/>
      <c r="N63" s="105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72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8"/>
      <c r="AQ63" s="28"/>
      <c r="AR63" s="131"/>
      <c r="AS63" s="23"/>
      <c r="AT63" s="23"/>
      <c r="AU63" s="23"/>
    </row>
    <row r="64" spans="1:47" s="126" customFormat="1" x14ac:dyDescent="0.2">
      <c r="A64" s="8"/>
      <c r="B64" s="3"/>
      <c r="C64" s="3"/>
      <c r="D64" s="69" t="s">
        <v>190</v>
      </c>
      <c r="E64" s="27"/>
      <c r="F64" s="74"/>
      <c r="G64" s="72">
        <v>311966000</v>
      </c>
      <c r="H64" s="162">
        <v>311966000</v>
      </c>
      <c r="I64" s="27"/>
      <c r="J64" s="27"/>
      <c r="K64" s="27"/>
      <c r="L64" s="27"/>
      <c r="M64" s="27"/>
      <c r="N64" s="105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72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8"/>
      <c r="AQ64" s="28"/>
      <c r="AR64" s="125"/>
      <c r="AS64" s="23"/>
      <c r="AT64" s="23"/>
      <c r="AU64" s="23"/>
    </row>
    <row r="65" spans="1:47" s="153" customFormat="1" x14ac:dyDescent="0.2">
      <c r="A65" s="8"/>
      <c r="B65" s="3"/>
      <c r="C65" s="3"/>
      <c r="D65" s="69"/>
      <c r="E65" s="27"/>
      <c r="F65" s="74"/>
      <c r="G65" s="27"/>
      <c r="H65" s="162"/>
      <c r="I65" s="27"/>
      <c r="J65" s="27"/>
      <c r="K65" s="27"/>
      <c r="L65" s="27"/>
      <c r="M65" s="27"/>
      <c r="N65" s="105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8"/>
      <c r="AQ65" s="28"/>
      <c r="AR65" s="152"/>
      <c r="AS65" s="23"/>
      <c r="AT65" s="23"/>
      <c r="AU65" s="23"/>
    </row>
    <row r="66" spans="1:47" x14ac:dyDescent="0.2">
      <c r="A66" s="8"/>
      <c r="B66" s="102"/>
      <c r="C66" s="102"/>
      <c r="D66" s="25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</row>
    <row r="67" spans="1:47" x14ac:dyDescent="0.2">
      <c r="A67" s="8"/>
      <c r="B67" s="102"/>
      <c r="C67" s="102"/>
      <c r="D67" s="25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</row>
    <row r="68" spans="1:47" s="132" customFormat="1" x14ac:dyDescent="0.2">
      <c r="A68" s="8"/>
      <c r="B68" s="3"/>
      <c r="C68" s="3"/>
      <c r="D68" s="69"/>
      <c r="E68" s="27"/>
      <c r="F68" s="74"/>
      <c r="G68" s="27"/>
      <c r="H68" s="27"/>
      <c r="I68" s="27"/>
      <c r="J68" s="27"/>
      <c r="K68" s="27"/>
      <c r="L68" s="27"/>
      <c r="M68" s="27"/>
      <c r="N68" s="105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8"/>
      <c r="AQ68" s="28"/>
      <c r="AR68" s="133"/>
      <c r="AS68" s="23"/>
      <c r="AT68" s="23"/>
      <c r="AU68" s="23"/>
    </row>
    <row r="69" spans="1:47" s="132" customFormat="1" x14ac:dyDescent="0.2">
      <c r="A69" s="8"/>
      <c r="B69" s="3"/>
      <c r="C69" s="3"/>
      <c r="D69" s="141" t="s">
        <v>200</v>
      </c>
      <c r="E69" s="27"/>
      <c r="F69" s="74"/>
      <c r="G69" s="72"/>
      <c r="H69" s="27"/>
      <c r="I69" s="27"/>
      <c r="J69" s="27"/>
      <c r="K69" s="27"/>
      <c r="L69" s="27"/>
      <c r="M69" s="27"/>
      <c r="N69" s="105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72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8"/>
      <c r="AQ69" s="28"/>
      <c r="AR69" s="133"/>
      <c r="AS69" s="23"/>
      <c r="AT69" s="23"/>
      <c r="AU69" s="23"/>
    </row>
    <row r="70" spans="1:47" s="120" customFormat="1" x14ac:dyDescent="0.2">
      <c r="A70" s="8"/>
      <c r="B70" s="3"/>
      <c r="C70" s="3"/>
      <c r="D70" s="69" t="s">
        <v>155</v>
      </c>
      <c r="E70" s="27"/>
      <c r="F70" s="74"/>
      <c r="G70" s="72"/>
      <c r="H70" s="102"/>
      <c r="I70" s="27"/>
      <c r="J70" s="27"/>
      <c r="K70" s="27"/>
      <c r="L70" s="27"/>
      <c r="M70" s="27"/>
      <c r="N70" s="27">
        <v>1500000</v>
      </c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>
        <v>1500000</v>
      </c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8"/>
      <c r="AQ70" s="28"/>
      <c r="AR70" s="121"/>
      <c r="AS70" s="23"/>
      <c r="AT70" s="23"/>
      <c r="AU70" s="23"/>
    </row>
    <row r="71" spans="1:47" s="120" customFormat="1" x14ac:dyDescent="0.2">
      <c r="A71" s="8"/>
      <c r="B71" s="3"/>
      <c r="C71" s="3"/>
      <c r="D71" s="69" t="s">
        <v>155</v>
      </c>
      <c r="E71" s="27"/>
      <c r="F71" s="74"/>
      <c r="G71" s="72"/>
      <c r="H71" s="102"/>
      <c r="I71" s="27"/>
      <c r="J71" s="27"/>
      <c r="K71" s="27"/>
      <c r="L71" s="27"/>
      <c r="M71" s="27"/>
      <c r="N71" s="27">
        <v>1500000</v>
      </c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>
        <v>1500000</v>
      </c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8"/>
      <c r="AQ71" s="28"/>
      <c r="AR71" s="121"/>
      <c r="AS71" s="23"/>
      <c r="AT71" s="23"/>
      <c r="AU71" s="23"/>
    </row>
    <row r="72" spans="1:47" s="120" customFormat="1" x14ac:dyDescent="0.2">
      <c r="A72" s="8"/>
      <c r="B72" s="3"/>
      <c r="C72" s="3"/>
      <c r="D72" s="69" t="s">
        <v>156</v>
      </c>
      <c r="E72" s="27"/>
      <c r="F72" s="74"/>
      <c r="G72" s="72"/>
      <c r="H72" s="102"/>
      <c r="I72" s="27"/>
      <c r="J72" s="27"/>
      <c r="K72" s="27"/>
      <c r="L72" s="27"/>
      <c r="M72" s="27"/>
      <c r="N72" s="27">
        <v>5400000</v>
      </c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>
        <v>5400000</v>
      </c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8"/>
      <c r="AQ72" s="28"/>
      <c r="AR72" s="121"/>
      <c r="AS72" s="23"/>
      <c r="AT72" s="23"/>
      <c r="AU72" s="23"/>
    </row>
    <row r="73" spans="1:47" s="120" customFormat="1" x14ac:dyDescent="0.2">
      <c r="A73" s="8"/>
      <c r="B73" s="3"/>
      <c r="C73" s="3"/>
      <c r="D73" s="69" t="s">
        <v>156</v>
      </c>
      <c r="E73" s="27"/>
      <c r="F73" s="74"/>
      <c r="G73" s="72"/>
      <c r="H73" s="102"/>
      <c r="I73" s="27"/>
      <c r="J73" s="27"/>
      <c r="K73" s="27"/>
      <c r="L73" s="27"/>
      <c r="M73" s="27"/>
      <c r="N73" s="27">
        <v>5400000</v>
      </c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>
        <v>5400000</v>
      </c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8"/>
      <c r="AQ73" s="28"/>
      <c r="AR73" s="121"/>
      <c r="AS73" s="23"/>
      <c r="AT73" s="23"/>
      <c r="AU73" s="23"/>
    </row>
    <row r="74" spans="1:47" s="120" customFormat="1" x14ac:dyDescent="0.2">
      <c r="A74" s="8"/>
      <c r="B74" s="3"/>
      <c r="C74" s="3"/>
      <c r="D74" s="69" t="s">
        <v>156</v>
      </c>
      <c r="E74" s="27"/>
      <c r="F74" s="74"/>
      <c r="G74" s="72"/>
      <c r="H74" s="102"/>
      <c r="I74" s="27"/>
      <c r="J74" s="27"/>
      <c r="K74" s="27"/>
      <c r="L74" s="27"/>
      <c r="M74" s="27"/>
      <c r="N74" s="27">
        <v>5400000</v>
      </c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>
        <v>5400000</v>
      </c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8"/>
      <c r="AQ74" s="28"/>
      <c r="AR74" s="121"/>
      <c r="AS74" s="23"/>
      <c r="AT74" s="23"/>
      <c r="AU74" s="23"/>
    </row>
    <row r="75" spans="1:47" s="120" customFormat="1" x14ac:dyDescent="0.2">
      <c r="A75" s="8"/>
      <c r="B75" s="3"/>
      <c r="C75" s="3"/>
      <c r="D75" s="69" t="s">
        <v>156</v>
      </c>
      <c r="E75" s="27"/>
      <c r="F75" s="74"/>
      <c r="G75" s="72"/>
      <c r="H75" s="102"/>
      <c r="I75" s="27"/>
      <c r="J75" s="27"/>
      <c r="K75" s="27"/>
      <c r="L75" s="27"/>
      <c r="M75" s="27"/>
      <c r="N75" s="27">
        <v>5400000</v>
      </c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>
        <v>5400000</v>
      </c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8"/>
      <c r="AQ75" s="28"/>
      <c r="AR75" s="121"/>
      <c r="AS75" s="23"/>
      <c r="AT75" s="23"/>
      <c r="AU75" s="23"/>
    </row>
    <row r="76" spans="1:47" s="120" customFormat="1" x14ac:dyDescent="0.2">
      <c r="A76" s="8"/>
      <c r="B76" s="3"/>
      <c r="C76" s="3"/>
      <c r="D76" s="69" t="s">
        <v>155</v>
      </c>
      <c r="E76" s="27"/>
      <c r="F76" s="74"/>
      <c r="G76" s="72"/>
      <c r="H76" s="102"/>
      <c r="I76" s="27"/>
      <c r="J76" s="27"/>
      <c r="K76" s="27"/>
      <c r="L76" s="27"/>
      <c r="M76" s="27"/>
      <c r="N76" s="27">
        <v>1350000</v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>
        <v>1350000</v>
      </c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8"/>
      <c r="AQ76" s="28"/>
      <c r="AR76" s="121"/>
      <c r="AS76" s="23"/>
      <c r="AT76" s="23"/>
      <c r="AU76" s="23"/>
    </row>
    <row r="77" spans="1:47" s="120" customFormat="1" x14ac:dyDescent="0.2">
      <c r="A77" s="8"/>
      <c r="B77" s="3"/>
      <c r="C77" s="3"/>
      <c r="D77" s="69" t="s">
        <v>157</v>
      </c>
      <c r="E77" s="27"/>
      <c r="F77" s="74"/>
      <c r="G77" s="72"/>
      <c r="H77" s="102"/>
      <c r="I77" s="27"/>
      <c r="J77" s="27"/>
      <c r="K77" s="27"/>
      <c r="L77" s="27"/>
      <c r="M77" s="27"/>
      <c r="N77" s="27">
        <v>3767827</v>
      </c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>
        <v>3767827</v>
      </c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8"/>
      <c r="AQ77" s="28"/>
      <c r="AR77" s="121"/>
      <c r="AS77" s="23"/>
      <c r="AT77" s="23"/>
      <c r="AU77" s="23"/>
    </row>
    <row r="78" spans="1:47" s="120" customFormat="1" x14ac:dyDescent="0.2">
      <c r="A78" s="8"/>
      <c r="B78" s="3"/>
      <c r="C78" s="3"/>
      <c r="D78" s="69" t="s">
        <v>157</v>
      </c>
      <c r="E78" s="27"/>
      <c r="F78" s="74"/>
      <c r="G78" s="72"/>
      <c r="H78" s="102"/>
      <c r="I78" s="27"/>
      <c r="J78" s="27"/>
      <c r="K78" s="27"/>
      <c r="L78" s="27"/>
      <c r="M78" s="27"/>
      <c r="N78" s="27">
        <v>3767827</v>
      </c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>
        <v>3767827</v>
      </c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8"/>
      <c r="AQ78" s="28"/>
      <c r="AR78" s="121"/>
      <c r="AS78" s="23"/>
      <c r="AT78" s="23"/>
      <c r="AU78" s="23"/>
    </row>
    <row r="79" spans="1:47" s="120" customFormat="1" x14ac:dyDescent="0.2">
      <c r="A79" s="8"/>
      <c r="B79" s="3"/>
      <c r="C79" s="3"/>
      <c r="D79" s="69" t="s">
        <v>157</v>
      </c>
      <c r="E79" s="27"/>
      <c r="F79" s="74"/>
      <c r="G79" s="72"/>
      <c r="H79" s="102"/>
      <c r="I79" s="27"/>
      <c r="J79" s="27"/>
      <c r="K79" s="27"/>
      <c r="L79" s="27"/>
      <c r="M79" s="27"/>
      <c r="N79" s="27">
        <v>3767827</v>
      </c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>
        <v>3767827</v>
      </c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8"/>
      <c r="AQ79" s="28"/>
      <c r="AR79" s="121"/>
      <c r="AS79" s="23"/>
      <c r="AT79" s="23"/>
      <c r="AU79" s="23"/>
    </row>
    <row r="80" spans="1:47" s="120" customFormat="1" x14ac:dyDescent="0.2">
      <c r="A80" s="8"/>
      <c r="B80" s="3"/>
      <c r="C80" s="3"/>
      <c r="D80" s="69" t="s">
        <v>157</v>
      </c>
      <c r="E80" s="27"/>
      <c r="F80" s="74"/>
      <c r="G80" s="72"/>
      <c r="H80" s="102"/>
      <c r="I80" s="27"/>
      <c r="J80" s="27"/>
      <c r="K80" s="27"/>
      <c r="L80" s="27"/>
      <c r="M80" s="27"/>
      <c r="N80" s="27">
        <v>3767827</v>
      </c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>
        <v>3767827</v>
      </c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8"/>
      <c r="AQ80" s="28"/>
      <c r="AR80" s="121"/>
      <c r="AS80" s="23"/>
      <c r="AT80" s="23"/>
      <c r="AU80" s="23"/>
    </row>
    <row r="81" spans="1:54" s="124" customFormat="1" x14ac:dyDescent="0.2">
      <c r="A81" s="8"/>
      <c r="B81" s="3"/>
      <c r="C81" s="3"/>
      <c r="D81" s="69" t="s">
        <v>157</v>
      </c>
      <c r="E81" s="27"/>
      <c r="F81" s="74"/>
      <c r="G81" s="72"/>
      <c r="H81" s="102"/>
      <c r="I81" s="27"/>
      <c r="J81" s="27"/>
      <c r="K81" s="27"/>
      <c r="L81" s="27"/>
      <c r="M81" s="27"/>
      <c r="N81" s="27">
        <v>3767827</v>
      </c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>
        <v>3767827</v>
      </c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8"/>
      <c r="AQ81" s="28"/>
      <c r="AR81" s="123"/>
      <c r="AS81" s="23"/>
      <c r="AT81" s="23"/>
      <c r="AU81" s="23"/>
    </row>
    <row r="82" spans="1:54" s="132" customFormat="1" x14ac:dyDescent="0.2">
      <c r="A82" s="8"/>
      <c r="B82" s="3"/>
      <c r="C82" s="3"/>
      <c r="D82" s="69"/>
      <c r="E82" s="27"/>
      <c r="F82" s="74"/>
      <c r="G82" s="72"/>
      <c r="H82" s="27"/>
      <c r="I82" s="27"/>
      <c r="J82" s="27"/>
      <c r="K82" s="27"/>
      <c r="L82" s="27"/>
      <c r="M82" s="27"/>
      <c r="N82" s="105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72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8"/>
      <c r="AQ82" s="28"/>
      <c r="AR82" s="133"/>
      <c r="AS82" s="23"/>
      <c r="AT82" s="23"/>
      <c r="AU82" s="23"/>
    </row>
    <row r="83" spans="1:54" s="132" customFormat="1" x14ac:dyDescent="0.2">
      <c r="A83" s="8"/>
      <c r="B83" s="3"/>
      <c r="C83" s="3"/>
      <c r="D83" s="141" t="s">
        <v>201</v>
      </c>
      <c r="E83" s="27"/>
      <c r="F83" s="74"/>
      <c r="G83" s="72"/>
      <c r="H83" s="27"/>
      <c r="I83" s="27"/>
      <c r="J83" s="27"/>
      <c r="K83" s="27"/>
      <c r="L83" s="27"/>
      <c r="M83" s="27"/>
      <c r="N83" s="105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72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8"/>
      <c r="AQ83" s="28"/>
      <c r="AR83" s="133"/>
      <c r="AS83" s="23"/>
      <c r="AT83" s="23"/>
      <c r="AU83" s="23"/>
    </row>
    <row r="84" spans="1:54" s="132" customFormat="1" x14ac:dyDescent="0.2">
      <c r="A84" s="8"/>
      <c r="B84" s="3"/>
      <c r="C84" s="3"/>
      <c r="D84" s="69" t="s">
        <v>155</v>
      </c>
      <c r="E84" s="27"/>
      <c r="F84" s="74"/>
      <c r="G84" s="72"/>
      <c r="H84" s="72"/>
      <c r="I84" s="27"/>
      <c r="J84" s="27"/>
      <c r="K84" s="27"/>
      <c r="L84" s="27"/>
      <c r="M84" s="27"/>
      <c r="N84" s="27">
        <v>85920000</v>
      </c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72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8"/>
      <c r="AQ84" s="28"/>
      <c r="AR84" s="133"/>
      <c r="AS84" s="23"/>
      <c r="AT84" s="23"/>
      <c r="AU84" s="23"/>
    </row>
    <row r="85" spans="1:54" s="132" customFormat="1" x14ac:dyDescent="0.2">
      <c r="A85" s="8"/>
      <c r="B85" s="3"/>
      <c r="C85" s="3"/>
      <c r="D85" s="69" t="s">
        <v>202</v>
      </c>
      <c r="E85" s="27"/>
      <c r="F85" s="74"/>
      <c r="G85" s="72"/>
      <c r="H85" s="72"/>
      <c r="I85" s="27"/>
      <c r="J85" s="27"/>
      <c r="K85" s="27"/>
      <c r="L85" s="27"/>
      <c r="M85" s="27"/>
      <c r="N85" s="27">
        <v>183425500</v>
      </c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72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8"/>
      <c r="AQ85" s="28"/>
      <c r="AR85" s="133"/>
      <c r="AS85" s="23"/>
      <c r="AT85" s="23"/>
      <c r="AU85" s="23"/>
    </row>
    <row r="86" spans="1:54" s="132" customFormat="1" ht="15" x14ac:dyDescent="0.25">
      <c r="A86" s="8"/>
      <c r="B86" s="3"/>
      <c r="C86" s="3"/>
      <c r="D86" s="69" t="s">
        <v>203</v>
      </c>
      <c r="E86" s="27"/>
      <c r="F86" s="74"/>
      <c r="G86" s="72"/>
      <c r="H86" s="72"/>
      <c r="I86" s="27"/>
      <c r="J86" s="27"/>
      <c r="K86" s="27"/>
      <c r="L86" s="27"/>
      <c r="M86" s="27"/>
      <c r="N86" s="27">
        <v>100950000</v>
      </c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72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159"/>
      <c r="AQ86" s="28"/>
      <c r="AR86" s="133"/>
      <c r="AS86" s="23"/>
      <c r="AT86" s="23"/>
      <c r="AU86" s="23"/>
    </row>
    <row r="87" spans="1:54" s="89" customFormat="1" x14ac:dyDescent="0.2">
      <c r="A87" s="8"/>
      <c r="B87" s="3"/>
      <c r="C87" s="3"/>
      <c r="D87" s="102" t="s">
        <v>241</v>
      </c>
      <c r="E87" s="102"/>
      <c r="F87" s="102"/>
      <c r="G87" s="102"/>
      <c r="H87" s="156"/>
      <c r="I87" s="102"/>
      <c r="J87" s="27"/>
      <c r="K87" s="27"/>
      <c r="L87" s="27"/>
      <c r="M87" s="27">
        <v>415000</v>
      </c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8"/>
      <c r="AQ87" s="28"/>
      <c r="AR87" s="88"/>
      <c r="AS87" s="23"/>
      <c r="AT87" s="23"/>
      <c r="AU87" s="23"/>
    </row>
    <row r="88" spans="1:54" s="63" customFormat="1" x14ac:dyDescent="0.2">
      <c r="A88" s="7"/>
      <c r="B88" s="4">
        <v>3</v>
      </c>
      <c r="C88" s="4" t="s">
        <v>13</v>
      </c>
      <c r="D88" s="60" t="s">
        <v>8</v>
      </c>
      <c r="E88" s="116">
        <v>51063468249</v>
      </c>
      <c r="F88" s="25">
        <f>SUM(F91:F116)</f>
        <v>28117440886</v>
      </c>
      <c r="G88" s="25">
        <f t="shared" ref="G88:AN88" si="5">SUM(G91:G116)</f>
        <v>28654589380</v>
      </c>
      <c r="H88" s="25">
        <f>SUM(H91:H116)</f>
        <v>28654589380</v>
      </c>
      <c r="I88" s="25">
        <f t="shared" si="5"/>
        <v>0</v>
      </c>
      <c r="J88" s="25">
        <f t="shared" si="5"/>
        <v>0</v>
      </c>
      <c r="K88" s="25">
        <f t="shared" si="5"/>
        <v>538952050</v>
      </c>
      <c r="L88" s="25">
        <f t="shared" si="5"/>
        <v>0</v>
      </c>
      <c r="M88" s="25">
        <f t="shared" si="5"/>
        <v>0</v>
      </c>
      <c r="N88" s="25">
        <f t="shared" si="5"/>
        <v>0</v>
      </c>
      <c r="O88" s="25">
        <f t="shared" si="5"/>
        <v>0</v>
      </c>
      <c r="P88" s="25">
        <f t="shared" si="5"/>
        <v>0</v>
      </c>
      <c r="Q88" s="25">
        <f t="shared" si="5"/>
        <v>0</v>
      </c>
      <c r="R88" s="25">
        <f t="shared" si="5"/>
        <v>0</v>
      </c>
      <c r="S88" s="25">
        <f t="shared" si="5"/>
        <v>0</v>
      </c>
      <c r="T88" s="25">
        <f t="shared" si="5"/>
        <v>0</v>
      </c>
      <c r="U88" s="25">
        <f t="shared" si="5"/>
        <v>0</v>
      </c>
      <c r="V88" s="25">
        <f t="shared" si="5"/>
        <v>0</v>
      </c>
      <c r="W88" s="25">
        <f>SUM(O88:V88)</f>
        <v>0</v>
      </c>
      <c r="X88" s="25">
        <f t="shared" si="5"/>
        <v>0</v>
      </c>
      <c r="Y88" s="25">
        <f>H88+I88+J88+K88+L88+M88+N88+W88+X88</f>
        <v>29193541430</v>
      </c>
      <c r="Z88" s="25">
        <f t="shared" si="5"/>
        <v>0</v>
      </c>
      <c r="AA88" s="25">
        <f t="shared" si="5"/>
        <v>0</v>
      </c>
      <c r="AB88" s="25">
        <f>SUM(AB91:AB116)</f>
        <v>80000000</v>
      </c>
      <c r="AC88" s="25">
        <f>SUM(AC91:AC116)</f>
        <v>20305517934</v>
      </c>
      <c r="AD88" s="25">
        <f t="shared" si="5"/>
        <v>0</v>
      </c>
      <c r="AE88" s="25">
        <f t="shared" si="5"/>
        <v>0</v>
      </c>
      <c r="AF88" s="25">
        <f t="shared" si="5"/>
        <v>0</v>
      </c>
      <c r="AG88" s="25">
        <f t="shared" si="5"/>
        <v>0</v>
      </c>
      <c r="AH88" s="25">
        <f t="shared" si="5"/>
        <v>0</v>
      </c>
      <c r="AI88" s="25">
        <f t="shared" si="5"/>
        <v>0</v>
      </c>
      <c r="AJ88" s="25">
        <f t="shared" si="5"/>
        <v>0</v>
      </c>
      <c r="AK88" s="25">
        <f t="shared" si="5"/>
        <v>0</v>
      </c>
      <c r="AL88" s="25">
        <f>SUM(AD88:AK88)</f>
        <v>0</v>
      </c>
      <c r="AM88" s="25">
        <f t="shared" si="5"/>
        <v>0</v>
      </c>
      <c r="AN88" s="25">
        <f t="shared" si="5"/>
        <v>656524446</v>
      </c>
      <c r="AO88" s="25">
        <f>Z88+AA88+AB88+AC88+AL88+AM88+AN88</f>
        <v>21042042380</v>
      </c>
      <c r="AP88" s="26">
        <f>E88+Y88-AO88</f>
        <v>59214967299</v>
      </c>
      <c r="AQ88" s="26"/>
      <c r="AR88" s="86"/>
      <c r="AS88" s="23">
        <f>AP88</f>
        <v>59214967299</v>
      </c>
      <c r="AT88" s="23">
        <f>AP88-AS88</f>
        <v>0</v>
      </c>
      <c r="AU88" s="23">
        <f>E88</f>
        <v>51063468249</v>
      </c>
      <c r="AV88" s="87">
        <f>AS88-AU88</f>
        <v>8151499050</v>
      </c>
      <c r="AW88" s="87">
        <f>Y88-AO88</f>
        <v>8151499050</v>
      </c>
      <c r="AX88" s="87">
        <f>AV88-AW88</f>
        <v>0</v>
      </c>
      <c r="AY88" s="87"/>
      <c r="AZ88" s="87"/>
      <c r="BA88" s="87"/>
      <c r="BB88" s="87"/>
    </row>
    <row r="89" spans="1:54" s="132" customFormat="1" x14ac:dyDescent="0.2">
      <c r="A89" s="8"/>
      <c r="B89" s="3"/>
      <c r="C89" s="3"/>
      <c r="D89" s="67"/>
      <c r="E89" s="101"/>
      <c r="F89" s="27"/>
      <c r="G89" s="27"/>
      <c r="H89" s="138"/>
      <c r="I89" s="138"/>
      <c r="J89" s="138"/>
      <c r="K89" s="138"/>
      <c r="L89" s="138"/>
      <c r="M89" s="138"/>
      <c r="N89" s="138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8"/>
      <c r="AQ89" s="28"/>
      <c r="AR89" s="133"/>
      <c r="AS89" s="23"/>
      <c r="AT89" s="23"/>
      <c r="AU89" s="23"/>
    </row>
    <row r="90" spans="1:54" s="132" customFormat="1" x14ac:dyDescent="0.2">
      <c r="A90" s="8"/>
      <c r="B90" s="3"/>
      <c r="C90" s="3"/>
      <c r="D90" s="67"/>
      <c r="E90" s="101"/>
      <c r="F90" s="27"/>
      <c r="G90" s="27"/>
      <c r="H90" s="138"/>
      <c r="I90" s="138"/>
      <c r="J90" s="138"/>
      <c r="K90" s="138"/>
      <c r="L90" s="138"/>
      <c r="M90" s="138"/>
      <c r="N90" s="138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8"/>
      <c r="AQ90" s="28"/>
      <c r="AR90" s="133"/>
      <c r="AS90" s="23"/>
      <c r="AT90" s="23"/>
      <c r="AU90" s="23"/>
    </row>
    <row r="91" spans="1:54" s="16" customFormat="1" x14ac:dyDescent="0.2">
      <c r="A91" s="5"/>
      <c r="B91" s="3"/>
      <c r="C91" s="3" t="s">
        <v>151</v>
      </c>
      <c r="D91" s="69" t="s">
        <v>152</v>
      </c>
      <c r="E91" s="27"/>
      <c r="F91" s="74"/>
      <c r="G91" s="27"/>
      <c r="H91" s="118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1"/>
      <c r="AQ91" s="51"/>
      <c r="AR91" s="55"/>
      <c r="AS91" s="46"/>
      <c r="AT91" s="46"/>
      <c r="AU91" s="46"/>
    </row>
    <row r="92" spans="1:54" s="16" customFormat="1" x14ac:dyDescent="0.2">
      <c r="A92" s="5"/>
      <c r="B92" s="3"/>
      <c r="C92" s="3" t="s">
        <v>153</v>
      </c>
      <c r="D92" s="69" t="s">
        <v>154</v>
      </c>
      <c r="E92" s="27"/>
      <c r="F92" s="74">
        <v>418500000</v>
      </c>
      <c r="G92" s="27">
        <v>372955000</v>
      </c>
      <c r="H92" s="164">
        <v>372955000</v>
      </c>
      <c r="I92" s="27"/>
      <c r="J92" s="27"/>
      <c r="K92" s="27"/>
      <c r="L92" s="27"/>
      <c r="M92" s="27"/>
      <c r="N92" s="122"/>
      <c r="O92" s="27"/>
      <c r="P92" s="27"/>
      <c r="Q92" s="122"/>
      <c r="R92" s="27"/>
      <c r="S92" s="27"/>
      <c r="T92" s="27"/>
      <c r="U92" s="27"/>
      <c r="V92" s="27"/>
      <c r="W92" s="27"/>
      <c r="X92" s="27"/>
      <c r="Y92" s="50"/>
      <c r="Z92" s="50"/>
      <c r="AA92" s="50"/>
      <c r="AB92" s="50"/>
      <c r="AC92" s="105">
        <v>372955000</v>
      </c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1"/>
      <c r="AQ92" s="51"/>
      <c r="AR92" s="55"/>
      <c r="AS92" s="46"/>
      <c r="AT92" s="46"/>
      <c r="AU92" s="46"/>
    </row>
    <row r="93" spans="1:54" s="16" customFormat="1" x14ac:dyDescent="0.2">
      <c r="A93" s="5"/>
      <c r="B93" s="3"/>
      <c r="C93" s="3" t="s">
        <v>158</v>
      </c>
      <c r="D93" s="69" t="s">
        <v>146</v>
      </c>
      <c r="E93" s="27"/>
      <c r="F93" s="74">
        <v>1200000000</v>
      </c>
      <c r="G93" s="27">
        <v>1163575000</v>
      </c>
      <c r="H93" s="167">
        <v>1163575000</v>
      </c>
      <c r="I93" s="27"/>
      <c r="J93" s="27"/>
      <c r="K93" s="27"/>
      <c r="L93" s="27"/>
      <c r="M93" s="27"/>
      <c r="N93" s="122"/>
      <c r="O93" s="27"/>
      <c r="P93" s="27"/>
      <c r="Q93" s="122"/>
      <c r="R93" s="27"/>
      <c r="S93" s="27"/>
      <c r="T93" s="27"/>
      <c r="U93" s="27"/>
      <c r="V93" s="27"/>
      <c r="W93" s="27"/>
      <c r="X93" s="27"/>
      <c r="Y93" s="50"/>
      <c r="Z93" s="50"/>
      <c r="AA93" s="50"/>
      <c r="AB93" s="50"/>
      <c r="AC93" s="105">
        <v>1163575000</v>
      </c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1"/>
      <c r="AQ93" s="51"/>
      <c r="AR93" s="55"/>
      <c r="AS93" s="46"/>
      <c r="AT93" s="46"/>
      <c r="AU93" s="46"/>
    </row>
    <row r="94" spans="1:54" s="16" customFormat="1" x14ac:dyDescent="0.2">
      <c r="A94" s="5"/>
      <c r="B94" s="3"/>
      <c r="C94" s="3" t="s">
        <v>159</v>
      </c>
      <c r="D94" s="69" t="s">
        <v>160</v>
      </c>
      <c r="E94" s="27"/>
      <c r="F94" s="74">
        <v>83700000</v>
      </c>
      <c r="G94" s="27">
        <v>82322000</v>
      </c>
      <c r="H94" s="168">
        <v>82322000</v>
      </c>
      <c r="I94" s="27"/>
      <c r="J94" s="27"/>
      <c r="K94" s="27"/>
      <c r="L94" s="27"/>
      <c r="M94" s="27"/>
      <c r="N94" s="122"/>
      <c r="O94" s="27"/>
      <c r="P94" s="27"/>
      <c r="Q94" s="122"/>
      <c r="R94" s="27"/>
      <c r="S94" s="27"/>
      <c r="T94" s="27"/>
      <c r="U94" s="27"/>
      <c r="V94" s="27"/>
      <c r="W94" s="27"/>
      <c r="X94" s="27"/>
      <c r="Y94" s="50"/>
      <c r="Z94" s="50"/>
      <c r="AA94" s="50"/>
      <c r="AB94" s="50"/>
      <c r="AC94" s="105">
        <v>82322000</v>
      </c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1"/>
      <c r="AQ94" s="51"/>
      <c r="AR94" s="55"/>
      <c r="AS94" s="46"/>
      <c r="AT94" s="46"/>
      <c r="AU94" s="46"/>
    </row>
    <row r="95" spans="1:54" s="16" customFormat="1" x14ac:dyDescent="0.2">
      <c r="A95" s="5"/>
      <c r="B95" s="3"/>
      <c r="C95" s="3">
        <v>15091</v>
      </c>
      <c r="D95" s="69" t="s">
        <v>161</v>
      </c>
      <c r="E95" s="27"/>
      <c r="F95" s="74">
        <v>83700000</v>
      </c>
      <c r="G95" s="27">
        <v>82886000</v>
      </c>
      <c r="H95" s="168">
        <v>82886000</v>
      </c>
      <c r="I95" s="27"/>
      <c r="J95" s="27"/>
      <c r="K95" s="27"/>
      <c r="L95" s="27"/>
      <c r="M95" s="27"/>
      <c r="N95" s="122"/>
      <c r="O95" s="27"/>
      <c r="P95" s="27"/>
      <c r="Q95" s="122"/>
      <c r="R95" s="27"/>
      <c r="S95" s="27"/>
      <c r="T95" s="27"/>
      <c r="U95" s="27"/>
      <c r="V95" s="27"/>
      <c r="W95" s="27"/>
      <c r="X95" s="27"/>
      <c r="Y95" s="50"/>
      <c r="Z95" s="50"/>
      <c r="AA95" s="50"/>
      <c r="AB95" s="50"/>
      <c r="AC95" s="105">
        <v>82886000</v>
      </c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1"/>
      <c r="AQ95" s="51"/>
      <c r="AR95" s="55"/>
      <c r="AS95" s="46"/>
      <c r="AT95" s="46"/>
      <c r="AU95" s="46"/>
    </row>
    <row r="96" spans="1:54" s="16" customFormat="1" x14ac:dyDescent="0.2">
      <c r="A96" s="5"/>
      <c r="B96" s="3"/>
      <c r="C96" s="3" t="s">
        <v>162</v>
      </c>
      <c r="D96" s="69" t="s">
        <v>169</v>
      </c>
      <c r="E96" s="27"/>
      <c r="F96" s="74">
        <v>372000000</v>
      </c>
      <c r="G96" s="27">
        <v>369082000</v>
      </c>
      <c r="H96" s="170">
        <v>369082000</v>
      </c>
      <c r="I96" s="27"/>
      <c r="J96" s="27"/>
      <c r="K96" s="27"/>
      <c r="L96" s="27"/>
      <c r="M96" s="27"/>
      <c r="N96" s="122"/>
      <c r="O96" s="27"/>
      <c r="P96" s="27"/>
      <c r="Q96" s="122"/>
      <c r="R96" s="27"/>
      <c r="S96" s="27"/>
      <c r="T96" s="27"/>
      <c r="U96" s="27"/>
      <c r="V96" s="27"/>
      <c r="W96" s="27"/>
      <c r="X96" s="27"/>
      <c r="Y96" s="50"/>
      <c r="Z96" s="50"/>
      <c r="AA96" s="50"/>
      <c r="AB96" s="50"/>
      <c r="AC96" s="105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105">
        <v>369082000</v>
      </c>
      <c r="AO96" s="50"/>
      <c r="AP96" s="51"/>
      <c r="AQ96" s="51"/>
      <c r="AR96" s="55"/>
      <c r="AS96" s="46"/>
      <c r="AT96" s="46"/>
      <c r="AU96" s="46"/>
    </row>
    <row r="97" spans="1:47" s="16" customFormat="1" x14ac:dyDescent="0.2">
      <c r="A97" s="5"/>
      <c r="B97" s="3"/>
      <c r="C97" s="3" t="s">
        <v>163</v>
      </c>
      <c r="D97" s="69" t="s">
        <v>168</v>
      </c>
      <c r="E97" s="27"/>
      <c r="F97" s="74">
        <v>279000000</v>
      </c>
      <c r="G97" s="27">
        <v>273795000</v>
      </c>
      <c r="H97" s="171">
        <v>273795000</v>
      </c>
      <c r="I97" s="27"/>
      <c r="J97" s="27"/>
      <c r="K97" s="27"/>
      <c r="L97" s="27"/>
      <c r="M97" s="27"/>
      <c r="N97" s="122"/>
      <c r="O97" s="27"/>
      <c r="P97" s="27"/>
      <c r="Q97" s="122"/>
      <c r="R97" s="27"/>
      <c r="S97" s="27"/>
      <c r="T97" s="27"/>
      <c r="U97" s="27"/>
      <c r="V97" s="27"/>
      <c r="W97" s="27"/>
      <c r="X97" s="27"/>
      <c r="Y97" s="50"/>
      <c r="Z97" s="50"/>
      <c r="AA97" s="50"/>
      <c r="AB97" s="50"/>
      <c r="AC97" s="105">
        <v>273795000</v>
      </c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1"/>
      <c r="AQ97" s="51"/>
      <c r="AR97" s="55"/>
      <c r="AS97" s="46"/>
      <c r="AT97" s="46"/>
      <c r="AU97" s="46"/>
    </row>
    <row r="98" spans="1:47" s="16" customFormat="1" x14ac:dyDescent="0.2">
      <c r="A98" s="5"/>
      <c r="B98" s="3"/>
      <c r="C98" s="3" t="s">
        <v>166</v>
      </c>
      <c r="D98" s="69" t="s">
        <v>167</v>
      </c>
      <c r="E98" s="27"/>
      <c r="F98" s="74">
        <v>350000000</v>
      </c>
      <c r="G98" s="27">
        <v>342500000</v>
      </c>
      <c r="H98" s="163">
        <v>342500000</v>
      </c>
      <c r="I98" s="27"/>
      <c r="J98" s="27"/>
      <c r="K98" s="27"/>
      <c r="L98" s="27"/>
      <c r="M98" s="27"/>
      <c r="N98" s="122"/>
      <c r="O98" s="27"/>
      <c r="P98" s="27"/>
      <c r="Q98" s="122"/>
      <c r="R98" s="27"/>
      <c r="S98" s="27"/>
      <c r="T98" s="27"/>
      <c r="U98" s="27"/>
      <c r="V98" s="27"/>
      <c r="W98" s="27"/>
      <c r="X98" s="27"/>
      <c r="Y98" s="50"/>
      <c r="Z98" s="50"/>
      <c r="AA98" s="50"/>
      <c r="AB98" s="50"/>
      <c r="AC98" s="105">
        <v>342500000</v>
      </c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1"/>
      <c r="AQ98" s="51"/>
      <c r="AR98" s="55"/>
      <c r="AS98" s="46"/>
      <c r="AT98" s="46"/>
      <c r="AU98" s="46"/>
    </row>
    <row r="99" spans="1:47" s="16" customFormat="1" x14ac:dyDescent="0.2">
      <c r="A99" s="5"/>
      <c r="B99" s="3"/>
      <c r="C99" s="3" t="s">
        <v>170</v>
      </c>
      <c r="D99" s="69" t="s">
        <v>171</v>
      </c>
      <c r="E99" s="27"/>
      <c r="F99" s="74">
        <v>8370841000</v>
      </c>
      <c r="G99" s="27">
        <v>8370841000</v>
      </c>
      <c r="H99" s="172">
        <v>8370841000</v>
      </c>
      <c r="I99" s="27"/>
      <c r="J99" s="27"/>
      <c r="K99" s="105">
        <v>34357000</v>
      </c>
      <c r="L99" s="27"/>
      <c r="M99" s="27"/>
      <c r="N99" s="122"/>
      <c r="O99" s="27"/>
      <c r="P99" s="27"/>
      <c r="Q99" s="122"/>
      <c r="R99" s="27"/>
      <c r="S99" s="27"/>
      <c r="T99" s="27"/>
      <c r="U99" s="27"/>
      <c r="V99" s="27"/>
      <c r="W99" s="27"/>
      <c r="X99" s="27"/>
      <c r="Y99" s="50"/>
      <c r="Z99" s="50"/>
      <c r="AA99" s="50"/>
      <c r="AB99" s="50"/>
      <c r="AC99" s="140">
        <v>8405198000</v>
      </c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1"/>
      <c r="AQ99" s="51"/>
      <c r="AR99" s="55"/>
      <c r="AS99" s="46"/>
      <c r="AT99" s="46"/>
      <c r="AU99" s="46"/>
    </row>
    <row r="100" spans="1:47" s="16" customFormat="1" x14ac:dyDescent="0.2">
      <c r="A100" s="5"/>
      <c r="B100" s="3"/>
      <c r="C100" s="3" t="s">
        <v>178</v>
      </c>
      <c r="D100" s="69" t="s">
        <v>179</v>
      </c>
      <c r="E100" s="27"/>
      <c r="F100" s="74">
        <v>300000000</v>
      </c>
      <c r="G100" s="27">
        <v>296807000</v>
      </c>
      <c r="H100" s="175">
        <v>296807000</v>
      </c>
      <c r="I100" s="27"/>
      <c r="J100" s="27"/>
      <c r="K100" s="27"/>
      <c r="L100" s="27"/>
      <c r="M100" s="27"/>
      <c r="N100" s="122"/>
      <c r="O100" s="27"/>
      <c r="P100" s="27"/>
      <c r="Q100" s="122"/>
      <c r="R100" s="27"/>
      <c r="S100" s="27"/>
      <c r="T100" s="27"/>
      <c r="U100" s="27"/>
      <c r="V100" s="27"/>
      <c r="W100" s="27"/>
      <c r="X100" s="27"/>
      <c r="Y100" s="50"/>
      <c r="Z100" s="50"/>
      <c r="AA100" s="50"/>
      <c r="AB100" s="50"/>
      <c r="AC100" s="105">
        <v>296807000</v>
      </c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1"/>
      <c r="AQ100" s="51"/>
      <c r="AR100" s="55"/>
      <c r="AS100" s="46"/>
      <c r="AT100" s="46"/>
      <c r="AU100" s="46"/>
    </row>
    <row r="101" spans="1:47" s="16" customFormat="1" x14ac:dyDescent="0.2">
      <c r="A101" s="5"/>
      <c r="B101" s="3"/>
      <c r="C101" s="3">
        <v>16233</v>
      </c>
      <c r="D101" s="69" t="s">
        <v>180</v>
      </c>
      <c r="E101" s="27"/>
      <c r="F101" s="74">
        <v>200000000</v>
      </c>
      <c r="G101" s="27">
        <v>170800000</v>
      </c>
      <c r="H101" s="175">
        <v>170800000</v>
      </c>
      <c r="I101" s="27"/>
      <c r="J101" s="27"/>
      <c r="K101" s="27"/>
      <c r="L101" s="27"/>
      <c r="M101" s="27"/>
      <c r="N101" s="122"/>
      <c r="O101" s="27"/>
      <c r="P101" s="27"/>
      <c r="Q101" s="122"/>
      <c r="R101" s="27"/>
      <c r="S101" s="27"/>
      <c r="T101" s="27"/>
      <c r="U101" s="27"/>
      <c r="V101" s="27"/>
      <c r="W101" s="27"/>
      <c r="X101" s="27"/>
      <c r="Y101" s="50"/>
      <c r="Z101" s="50"/>
      <c r="AA101" s="50"/>
      <c r="AB101" s="50"/>
      <c r="AC101" s="105">
        <v>170800000</v>
      </c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1"/>
      <c r="AQ101" s="51"/>
      <c r="AR101" s="55"/>
      <c r="AS101" s="46"/>
      <c r="AT101" s="46"/>
      <c r="AU101" s="46"/>
    </row>
    <row r="102" spans="1:47" s="16" customFormat="1" x14ac:dyDescent="0.2">
      <c r="A102" s="5"/>
      <c r="B102" s="3"/>
      <c r="C102" s="3">
        <v>16234</v>
      </c>
      <c r="D102" s="69" t="s">
        <v>181</v>
      </c>
      <c r="E102" s="27"/>
      <c r="F102" s="74">
        <v>500000000</v>
      </c>
      <c r="G102" s="27">
        <v>478644000</v>
      </c>
      <c r="H102" s="175">
        <v>478644000</v>
      </c>
      <c r="I102" s="27"/>
      <c r="J102" s="27"/>
      <c r="K102" s="27"/>
      <c r="L102" s="27"/>
      <c r="M102" s="27"/>
      <c r="N102" s="122"/>
      <c r="O102" s="27"/>
      <c r="P102" s="27"/>
      <c r="Q102" s="122"/>
      <c r="R102" s="27"/>
      <c r="S102" s="27"/>
      <c r="T102" s="27"/>
      <c r="U102" s="27"/>
      <c r="V102" s="27"/>
      <c r="W102" s="27"/>
      <c r="X102" s="27"/>
      <c r="Y102" s="50"/>
      <c r="Z102" s="50"/>
      <c r="AA102" s="50"/>
      <c r="AB102" s="50"/>
      <c r="AC102" s="105">
        <v>478644000</v>
      </c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1"/>
      <c r="AQ102" s="51"/>
      <c r="AR102" s="55"/>
      <c r="AS102" s="46"/>
      <c r="AT102" s="46"/>
      <c r="AU102" s="46"/>
    </row>
    <row r="103" spans="1:47" s="16" customFormat="1" x14ac:dyDescent="0.2">
      <c r="A103" s="5"/>
      <c r="B103" s="3"/>
      <c r="C103" s="3">
        <v>16235</v>
      </c>
      <c r="D103" s="69" t="s">
        <v>182</v>
      </c>
      <c r="E103" s="27"/>
      <c r="F103" s="74">
        <v>200000000</v>
      </c>
      <c r="G103" s="27">
        <v>195002000</v>
      </c>
      <c r="H103" s="175">
        <v>195002000</v>
      </c>
      <c r="I103" s="27"/>
      <c r="J103" s="27"/>
      <c r="K103" s="27"/>
      <c r="L103" s="27"/>
      <c r="M103" s="27"/>
      <c r="N103" s="122"/>
      <c r="O103" s="27"/>
      <c r="P103" s="27"/>
      <c r="Q103" s="122"/>
      <c r="R103" s="27"/>
      <c r="S103" s="27"/>
      <c r="T103" s="27"/>
      <c r="U103" s="27"/>
      <c r="V103" s="27"/>
      <c r="W103" s="27"/>
      <c r="X103" s="27"/>
      <c r="Y103" s="50"/>
      <c r="Z103" s="50"/>
      <c r="AA103" s="50"/>
      <c r="AB103" s="50"/>
      <c r="AC103" s="105">
        <v>195002000</v>
      </c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1"/>
      <c r="AQ103" s="51"/>
      <c r="AR103" s="55"/>
      <c r="AS103" s="46"/>
      <c r="AT103" s="46"/>
      <c r="AU103" s="46"/>
    </row>
    <row r="104" spans="1:47" s="16" customFormat="1" x14ac:dyDescent="0.2">
      <c r="A104" s="5"/>
      <c r="B104" s="3"/>
      <c r="C104" s="3">
        <v>16242</v>
      </c>
      <c r="D104" s="69" t="s">
        <v>147</v>
      </c>
      <c r="E104" s="27"/>
      <c r="F104" s="74">
        <v>4000000000</v>
      </c>
      <c r="G104" s="27">
        <v>3974868500</v>
      </c>
      <c r="H104" s="27">
        <v>3974868500</v>
      </c>
      <c r="I104" s="27"/>
      <c r="J104" s="27"/>
      <c r="K104" s="27"/>
      <c r="L104" s="27"/>
      <c r="M104" s="27"/>
      <c r="N104" s="122"/>
      <c r="O104" s="27"/>
      <c r="P104" s="27"/>
      <c r="Q104" s="122"/>
      <c r="R104" s="27"/>
      <c r="S104" s="27"/>
      <c r="T104" s="27"/>
      <c r="U104" s="27"/>
      <c r="V104" s="27"/>
      <c r="W104" s="27"/>
      <c r="X104" s="27"/>
      <c r="Y104" s="50"/>
      <c r="Z104" s="50"/>
      <c r="AA104" s="50"/>
      <c r="AB104" s="50"/>
      <c r="AC104" s="105">
        <v>3974868500</v>
      </c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1"/>
      <c r="AQ104" s="51"/>
      <c r="AR104" s="55"/>
      <c r="AS104" s="46"/>
      <c r="AT104" s="46"/>
      <c r="AU104" s="46"/>
    </row>
    <row r="105" spans="1:47" s="16" customFormat="1" x14ac:dyDescent="0.2">
      <c r="A105" s="5"/>
      <c r="B105" s="3"/>
      <c r="C105" s="3">
        <v>16243</v>
      </c>
      <c r="D105" s="69" t="s">
        <v>148</v>
      </c>
      <c r="E105" s="27"/>
      <c r="F105" s="74">
        <v>500000000</v>
      </c>
      <c r="G105" s="27">
        <v>486213000</v>
      </c>
      <c r="H105" s="175">
        <v>486213000</v>
      </c>
      <c r="I105" s="27"/>
      <c r="J105" s="27"/>
      <c r="K105" s="27"/>
      <c r="L105" s="27"/>
      <c r="M105" s="27"/>
      <c r="N105" s="122"/>
      <c r="O105" s="27"/>
      <c r="P105" s="27"/>
      <c r="Q105" s="122"/>
      <c r="R105" s="27"/>
      <c r="S105" s="27"/>
      <c r="T105" s="27"/>
      <c r="U105" s="27"/>
      <c r="V105" s="27"/>
      <c r="W105" s="27"/>
      <c r="X105" s="27"/>
      <c r="Y105" s="50"/>
      <c r="Z105" s="50"/>
      <c r="AA105" s="50"/>
      <c r="AB105" s="50"/>
      <c r="AC105" s="105">
        <v>486213000</v>
      </c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1"/>
      <c r="AQ105" s="51"/>
      <c r="AR105" s="55"/>
      <c r="AS105" s="46"/>
      <c r="AT105" s="46"/>
      <c r="AU105" s="46"/>
    </row>
    <row r="106" spans="1:47" s="16" customFormat="1" x14ac:dyDescent="0.2">
      <c r="A106" s="5"/>
      <c r="B106" s="3"/>
      <c r="C106" s="3"/>
      <c r="D106" s="69" t="s">
        <v>185</v>
      </c>
      <c r="E106" s="27"/>
      <c r="F106" s="74">
        <v>7000000000</v>
      </c>
      <c r="G106" s="27">
        <v>6779925000</v>
      </c>
      <c r="H106" s="27">
        <v>6779925000</v>
      </c>
      <c r="I106" s="27"/>
      <c r="J106" s="27"/>
      <c r="K106" s="27">
        <v>486595550</v>
      </c>
      <c r="L106" s="27"/>
      <c r="M106" s="27"/>
      <c r="N106" s="122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50"/>
      <c r="Z106" s="50"/>
      <c r="AA106" s="50"/>
      <c r="AB106" s="50"/>
      <c r="AC106" s="105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1"/>
      <c r="AQ106" s="51"/>
      <c r="AR106" s="55"/>
      <c r="AS106" s="46"/>
      <c r="AT106" s="46"/>
      <c r="AU106" s="46"/>
    </row>
    <row r="107" spans="1:47" s="16" customFormat="1" x14ac:dyDescent="0.2">
      <c r="A107" s="5"/>
      <c r="B107" s="3"/>
      <c r="C107" s="3"/>
      <c r="D107" s="69" t="s">
        <v>192</v>
      </c>
      <c r="E107" s="27"/>
      <c r="F107" s="74"/>
      <c r="G107" s="27">
        <v>964978500</v>
      </c>
      <c r="H107" s="162">
        <v>964978500</v>
      </c>
      <c r="I107" s="27"/>
      <c r="J107" s="27"/>
      <c r="K107" s="27"/>
      <c r="L107" s="27"/>
      <c r="M107" s="27"/>
      <c r="N107" s="122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50"/>
      <c r="Z107" s="50"/>
      <c r="AA107" s="50"/>
      <c r="AB107" s="50"/>
      <c r="AC107" s="105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1"/>
      <c r="AQ107" s="51"/>
      <c r="AR107" s="55"/>
      <c r="AS107" s="46"/>
      <c r="AT107" s="46"/>
      <c r="AU107" s="46"/>
    </row>
    <row r="108" spans="1:47" s="16" customFormat="1" x14ac:dyDescent="0.2">
      <c r="A108" s="5"/>
      <c r="B108" s="3"/>
      <c r="C108" s="3"/>
      <c r="D108" s="69"/>
      <c r="E108" s="27"/>
      <c r="F108" s="74"/>
      <c r="G108" s="27"/>
      <c r="I108" s="27"/>
      <c r="J108" s="27"/>
      <c r="K108" s="27"/>
      <c r="L108" s="27"/>
      <c r="M108" s="27"/>
      <c r="N108" s="122"/>
      <c r="O108" s="27"/>
      <c r="P108" s="27"/>
      <c r="Q108" s="122"/>
      <c r="R108" s="27"/>
      <c r="S108" s="27"/>
      <c r="T108" s="27"/>
      <c r="U108" s="27"/>
      <c r="V108" s="27"/>
      <c r="W108" s="27"/>
      <c r="X108" s="27"/>
      <c r="Y108" s="50"/>
      <c r="Z108" s="50"/>
      <c r="AA108" s="50"/>
      <c r="AB108" s="50"/>
      <c r="AC108" s="139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1"/>
      <c r="AQ108" s="51"/>
      <c r="AR108" s="55"/>
      <c r="AS108" s="46"/>
      <c r="AT108" s="46"/>
      <c r="AU108" s="46"/>
    </row>
    <row r="109" spans="1:47" s="16" customFormat="1" x14ac:dyDescent="0.2">
      <c r="A109" s="5"/>
      <c r="B109" s="3"/>
      <c r="C109" s="3" t="s">
        <v>176</v>
      </c>
      <c r="D109" s="69" t="s">
        <v>177</v>
      </c>
      <c r="E109" s="27"/>
      <c r="F109" s="74">
        <v>4259699886</v>
      </c>
      <c r="G109" s="72">
        <v>4249395380</v>
      </c>
      <c r="H109" s="174">
        <v>4249395380</v>
      </c>
      <c r="I109" s="27"/>
      <c r="J109" s="27"/>
      <c r="K109" s="27"/>
      <c r="L109" s="27"/>
      <c r="M109" s="27"/>
      <c r="N109" s="122"/>
      <c r="O109" s="27"/>
      <c r="P109" s="27"/>
      <c r="Q109" s="122"/>
      <c r="R109" s="27"/>
      <c r="S109" s="27"/>
      <c r="T109" s="27"/>
      <c r="U109" s="27"/>
      <c r="V109" s="27"/>
      <c r="W109" s="27"/>
      <c r="X109" s="27"/>
      <c r="Y109" s="50"/>
      <c r="Z109" s="50"/>
      <c r="AA109" s="50"/>
      <c r="AB109" s="50"/>
      <c r="AC109" s="136">
        <f>4249395380-287442446</f>
        <v>3961952934</v>
      </c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137">
        <v>287442446</v>
      </c>
      <c r="AO109" s="50"/>
      <c r="AP109" s="51"/>
      <c r="AQ109" s="51"/>
      <c r="AR109" s="55"/>
      <c r="AS109" s="46"/>
      <c r="AT109" s="46"/>
      <c r="AU109" s="46"/>
    </row>
    <row r="110" spans="1:47" s="16" customFormat="1" x14ac:dyDescent="0.2">
      <c r="A110" s="5"/>
      <c r="B110" s="3"/>
      <c r="C110" s="3"/>
      <c r="D110" s="69"/>
      <c r="E110" s="27"/>
      <c r="F110" s="74"/>
      <c r="G110" s="27"/>
      <c r="I110" s="27"/>
      <c r="J110" s="27"/>
      <c r="K110" s="27"/>
      <c r="L110" s="27"/>
      <c r="M110" s="27"/>
      <c r="N110" s="122"/>
      <c r="O110" s="27"/>
      <c r="P110" s="27"/>
      <c r="Q110" s="122"/>
      <c r="R110" s="27"/>
      <c r="S110" s="27"/>
      <c r="T110" s="27"/>
      <c r="U110" s="27"/>
      <c r="V110" s="27"/>
      <c r="W110" s="27"/>
      <c r="X110" s="27"/>
      <c r="Y110" s="50"/>
      <c r="Z110" s="50"/>
      <c r="AA110" s="50"/>
      <c r="AB110" s="50"/>
      <c r="AC110" s="122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1"/>
      <c r="AQ110" s="51"/>
      <c r="AR110" s="55"/>
      <c r="AS110" s="46"/>
      <c r="AT110" s="46"/>
      <c r="AU110" s="46"/>
    </row>
    <row r="111" spans="1:47" s="16" customFormat="1" x14ac:dyDescent="0.2">
      <c r="A111" s="5"/>
      <c r="B111" s="3"/>
      <c r="C111" s="3" t="s">
        <v>254</v>
      </c>
      <c r="D111" s="69" t="s">
        <v>255</v>
      </c>
      <c r="E111" s="27"/>
      <c r="F111" s="74"/>
      <c r="G111" s="27"/>
      <c r="I111" s="27"/>
      <c r="J111" s="27"/>
      <c r="K111" s="27">
        <f>16677000+1322500</f>
        <v>17999500</v>
      </c>
      <c r="L111" s="27"/>
      <c r="M111" s="27"/>
      <c r="N111" s="122"/>
      <c r="O111" s="27"/>
      <c r="P111" s="27"/>
      <c r="Q111" s="122"/>
      <c r="R111" s="27"/>
      <c r="S111" s="27"/>
      <c r="T111" s="27"/>
      <c r="U111" s="27"/>
      <c r="V111" s="27"/>
      <c r="W111" s="27"/>
      <c r="X111" s="27"/>
      <c r="Y111" s="50"/>
      <c r="Z111" s="50"/>
      <c r="AA111" s="50"/>
      <c r="AB111" s="50"/>
      <c r="AC111" s="27">
        <f>16677000+1322500</f>
        <v>17999500</v>
      </c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1"/>
      <c r="AQ111" s="51"/>
      <c r="AR111" s="55"/>
      <c r="AS111" s="46"/>
      <c r="AT111" s="46"/>
      <c r="AU111" s="46"/>
    </row>
    <row r="112" spans="1:47" s="16" customFormat="1" x14ac:dyDescent="0.2">
      <c r="A112" s="5"/>
      <c r="B112" s="3"/>
      <c r="C112" s="3"/>
      <c r="D112" s="69"/>
      <c r="E112" s="27"/>
      <c r="F112" s="74"/>
      <c r="G112" s="27"/>
      <c r="I112" s="27"/>
      <c r="J112" s="27"/>
      <c r="K112" s="27"/>
      <c r="L112" s="27"/>
      <c r="M112" s="27"/>
      <c r="N112" s="122"/>
      <c r="O112" s="27"/>
      <c r="P112" s="27"/>
      <c r="Q112" s="122"/>
      <c r="R112" s="27"/>
      <c r="S112" s="27"/>
      <c r="T112" s="27"/>
      <c r="U112" s="27"/>
      <c r="V112" s="27"/>
      <c r="W112" s="27"/>
      <c r="X112" s="27"/>
      <c r="Y112" s="50"/>
      <c r="Z112" s="50"/>
      <c r="AA112" s="50"/>
      <c r="AB112" s="50"/>
      <c r="AC112" s="122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1"/>
      <c r="AQ112" s="51"/>
      <c r="AR112" s="55"/>
      <c r="AS112" s="46"/>
      <c r="AT112" s="46"/>
      <c r="AU112" s="46"/>
    </row>
    <row r="113" spans="1:256" s="16" customFormat="1" x14ac:dyDescent="0.2">
      <c r="A113" s="5"/>
      <c r="B113" s="3"/>
      <c r="C113" s="3"/>
      <c r="D113" s="69"/>
      <c r="E113" s="27"/>
      <c r="F113" s="74"/>
      <c r="G113" s="27"/>
      <c r="I113" s="27"/>
      <c r="J113" s="27"/>
      <c r="K113" s="27"/>
      <c r="L113" s="27"/>
      <c r="M113" s="27"/>
      <c r="N113" s="122"/>
      <c r="O113" s="27"/>
      <c r="P113" s="27"/>
      <c r="Q113" s="122"/>
      <c r="R113" s="27"/>
      <c r="S113" s="27"/>
      <c r="T113" s="27"/>
      <c r="U113" s="27"/>
      <c r="V113" s="27"/>
      <c r="W113" s="27"/>
      <c r="X113" s="27"/>
      <c r="Y113" s="50"/>
      <c r="Z113" s="50"/>
      <c r="AA113" s="50"/>
      <c r="AB113" s="50"/>
      <c r="AC113" s="122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1"/>
      <c r="AQ113" s="51"/>
      <c r="AR113" s="55"/>
      <c r="AS113" s="46"/>
      <c r="AT113" s="46"/>
      <c r="AU113" s="46"/>
    </row>
    <row r="114" spans="1:256" s="16" customFormat="1" x14ac:dyDescent="0.2">
      <c r="A114" s="5"/>
      <c r="B114" s="3"/>
      <c r="C114" s="3"/>
      <c r="D114" s="141" t="s">
        <v>209</v>
      </c>
      <c r="E114" s="27"/>
      <c r="F114" s="74"/>
      <c r="G114" s="27"/>
      <c r="I114" s="27"/>
      <c r="J114" s="27"/>
      <c r="K114" s="27"/>
      <c r="L114" s="27"/>
      <c r="M114" s="27"/>
      <c r="N114" s="122"/>
      <c r="O114" s="27"/>
      <c r="P114" s="27"/>
      <c r="Q114" s="122"/>
      <c r="R114" s="27"/>
      <c r="S114" s="27"/>
      <c r="T114" s="27"/>
      <c r="U114" s="27"/>
      <c r="V114" s="27"/>
      <c r="W114" s="27"/>
      <c r="X114" s="27"/>
      <c r="Y114" s="50"/>
      <c r="Z114" s="50"/>
      <c r="AA114" s="50"/>
      <c r="AB114" s="50"/>
      <c r="AC114" s="122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1"/>
      <c r="AQ114" s="51"/>
      <c r="AR114" s="55"/>
      <c r="AS114" s="46"/>
      <c r="AT114" s="46"/>
      <c r="AU114" s="46"/>
    </row>
    <row r="115" spans="1:256" s="16" customFormat="1" ht="15" x14ac:dyDescent="0.2">
      <c r="A115" s="5"/>
      <c r="B115" s="3"/>
      <c r="C115" s="3"/>
      <c r="D115" s="158" t="s">
        <v>210</v>
      </c>
      <c r="E115" s="73"/>
      <c r="F115" s="74"/>
      <c r="G115" s="27"/>
      <c r="I115" s="27"/>
      <c r="J115" s="27"/>
      <c r="K115" s="27"/>
      <c r="L115" s="27"/>
      <c r="M115" s="27"/>
      <c r="N115" s="122"/>
      <c r="O115" s="27"/>
      <c r="P115" s="27"/>
      <c r="Q115" s="122"/>
      <c r="R115" s="27"/>
      <c r="S115" s="27"/>
      <c r="T115" s="27"/>
      <c r="U115" s="27"/>
      <c r="V115" s="27"/>
      <c r="W115" s="27"/>
      <c r="X115" s="27"/>
      <c r="Y115" s="50"/>
      <c r="Z115" s="50"/>
      <c r="AA115" s="50"/>
      <c r="AB115" s="50">
        <v>80000000</v>
      </c>
      <c r="AC115" s="122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1"/>
      <c r="AQ115" s="51"/>
      <c r="AR115" s="55"/>
      <c r="AS115" s="46"/>
      <c r="AT115" s="46"/>
      <c r="AU115" s="46"/>
    </row>
    <row r="116" spans="1:256" s="16" customFormat="1" x14ac:dyDescent="0.2">
      <c r="A116" s="5"/>
      <c r="B116" s="3"/>
      <c r="C116" s="3"/>
      <c r="D116" s="157"/>
      <c r="E116" s="27"/>
      <c r="F116" s="71"/>
      <c r="G116" s="50"/>
      <c r="H116" s="118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1"/>
      <c r="AQ116" s="51"/>
      <c r="AR116" s="55"/>
      <c r="AS116" s="46"/>
      <c r="AT116" s="46"/>
      <c r="AU116" s="46"/>
    </row>
    <row r="117" spans="1:256" s="63" customFormat="1" x14ac:dyDescent="0.2">
      <c r="A117" s="7"/>
      <c r="B117" s="4">
        <v>4</v>
      </c>
      <c r="C117" s="4" t="s">
        <v>14</v>
      </c>
      <c r="D117" s="60" t="s">
        <v>3</v>
      </c>
      <c r="E117" s="116">
        <v>19900000</v>
      </c>
      <c r="F117" s="25">
        <f>SUM(F118:F119)</f>
        <v>0</v>
      </c>
      <c r="G117" s="25">
        <f t="shared" ref="G117:X117" si="6">SUM(G118:G119)</f>
        <v>0</v>
      </c>
      <c r="H117" s="25">
        <f>SUM(H118:H119)</f>
        <v>0</v>
      </c>
      <c r="I117" s="25">
        <f t="shared" si="6"/>
        <v>0</v>
      </c>
      <c r="J117" s="25">
        <f t="shared" si="6"/>
        <v>0</v>
      </c>
      <c r="K117" s="25">
        <f t="shared" si="6"/>
        <v>0</v>
      </c>
      <c r="L117" s="25">
        <f t="shared" si="6"/>
        <v>0</v>
      </c>
      <c r="M117" s="25">
        <f t="shared" si="6"/>
        <v>0</v>
      </c>
      <c r="N117" s="25">
        <f t="shared" si="6"/>
        <v>0</v>
      </c>
      <c r="O117" s="25">
        <f t="shared" si="6"/>
        <v>0</v>
      </c>
      <c r="P117" s="25">
        <f t="shared" si="6"/>
        <v>0</v>
      </c>
      <c r="Q117" s="25">
        <f t="shared" si="6"/>
        <v>0</v>
      </c>
      <c r="R117" s="25">
        <f t="shared" si="6"/>
        <v>0</v>
      </c>
      <c r="S117" s="25">
        <f t="shared" si="6"/>
        <v>0</v>
      </c>
      <c r="T117" s="25">
        <f t="shared" si="6"/>
        <v>0</v>
      </c>
      <c r="U117" s="25">
        <f t="shared" si="6"/>
        <v>0</v>
      </c>
      <c r="V117" s="25">
        <f t="shared" si="6"/>
        <v>0</v>
      </c>
      <c r="W117" s="25">
        <f>SUM(O117:V117)</f>
        <v>0</v>
      </c>
      <c r="X117" s="25">
        <f t="shared" si="6"/>
        <v>0</v>
      </c>
      <c r="Y117" s="25">
        <f>H117+I117+J117+K117+L117+M117+N117+W117+X117</f>
        <v>0</v>
      </c>
      <c r="Z117" s="25">
        <f t="shared" ref="Z117:AK117" si="7">SUM(Z118:Z119)</f>
        <v>0</v>
      </c>
      <c r="AA117" s="25">
        <f t="shared" si="7"/>
        <v>0</v>
      </c>
      <c r="AB117" s="25">
        <f t="shared" si="7"/>
        <v>0</v>
      </c>
      <c r="AC117" s="25">
        <f t="shared" si="7"/>
        <v>0</v>
      </c>
      <c r="AD117" s="25">
        <f t="shared" si="7"/>
        <v>0</v>
      </c>
      <c r="AE117" s="25">
        <f t="shared" si="7"/>
        <v>0</v>
      </c>
      <c r="AF117" s="25">
        <f t="shared" si="7"/>
        <v>0</v>
      </c>
      <c r="AG117" s="25">
        <f t="shared" si="7"/>
        <v>0</v>
      </c>
      <c r="AH117" s="25">
        <f t="shared" si="7"/>
        <v>0</v>
      </c>
      <c r="AI117" s="25">
        <f t="shared" si="7"/>
        <v>0</v>
      </c>
      <c r="AJ117" s="25">
        <f t="shared" si="7"/>
        <v>0</v>
      </c>
      <c r="AK117" s="25">
        <f t="shared" si="7"/>
        <v>0</v>
      </c>
      <c r="AL117" s="25">
        <f>SUM(AD117:AK117)</f>
        <v>0</v>
      </c>
      <c r="AM117" s="25">
        <f>SUM(AM118:AM119)</f>
        <v>0</v>
      </c>
      <c r="AN117" s="25">
        <f>SUM(AN118:AN119)</f>
        <v>0</v>
      </c>
      <c r="AO117" s="25">
        <f>Z117+AA117+AB117+AC117+AL117+AM117+AN117</f>
        <v>0</v>
      </c>
      <c r="AP117" s="26">
        <f>E117+Y117-AO117</f>
        <v>19900000</v>
      </c>
      <c r="AQ117" s="26"/>
      <c r="AR117" s="86"/>
      <c r="AS117" s="23">
        <f>E117+H117+I117+J117+K117+L117+M117+N117+W117+X117-Z117-AB117-AL117-AC117-AM117-AN117</f>
        <v>19900000</v>
      </c>
      <c r="AT117" s="23">
        <f>AP117-AS117</f>
        <v>0</v>
      </c>
      <c r="AU117" s="23">
        <f>E117</f>
        <v>19900000</v>
      </c>
      <c r="AV117" s="87">
        <f>AS117-AU117</f>
        <v>0</v>
      </c>
      <c r="AW117" s="87">
        <f>Y117-AO117</f>
        <v>0</v>
      </c>
      <c r="AX117" s="87">
        <f>AV117-AW117</f>
        <v>0</v>
      </c>
      <c r="AY117" s="87"/>
      <c r="AZ117" s="87"/>
      <c r="BA117" s="87"/>
      <c r="BB117" s="87"/>
    </row>
    <row r="118" spans="1:256" s="16" customFormat="1" x14ac:dyDescent="0.2">
      <c r="A118" s="5"/>
      <c r="B118" s="3"/>
      <c r="C118" s="3"/>
      <c r="D118" s="67"/>
      <c r="E118" s="27"/>
      <c r="F118" s="71"/>
      <c r="G118" s="50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1"/>
      <c r="AQ118" s="51"/>
      <c r="AR118" s="55"/>
      <c r="AS118" s="46"/>
      <c r="AT118" s="46"/>
      <c r="AU118" s="46"/>
    </row>
    <row r="119" spans="1:256" s="16" customFormat="1" x14ac:dyDescent="0.2">
      <c r="A119" s="5"/>
      <c r="B119" s="3"/>
      <c r="C119" s="3"/>
      <c r="D119" s="61"/>
      <c r="E119" s="27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1"/>
      <c r="AQ119" s="51"/>
      <c r="AR119" s="55"/>
      <c r="AS119" s="46"/>
      <c r="AT119" s="46"/>
      <c r="AU119" s="46"/>
    </row>
    <row r="120" spans="1:256" s="63" customFormat="1" x14ac:dyDescent="0.2">
      <c r="A120" s="7"/>
      <c r="B120" s="4">
        <v>5</v>
      </c>
      <c r="C120" s="4" t="s">
        <v>15</v>
      </c>
      <c r="D120" s="60" t="s">
        <v>9</v>
      </c>
      <c r="E120" s="116">
        <v>5830000</v>
      </c>
      <c r="F120" s="25">
        <f t="shared" ref="F120:K120" si="8">SUM(F122:F132)</f>
        <v>7230000</v>
      </c>
      <c r="G120" s="25">
        <f t="shared" si="8"/>
        <v>6612000</v>
      </c>
      <c r="H120" s="25">
        <f t="shared" si="8"/>
        <v>6612000</v>
      </c>
      <c r="I120" s="25">
        <f t="shared" si="8"/>
        <v>0</v>
      </c>
      <c r="J120" s="25">
        <f t="shared" si="8"/>
        <v>0</v>
      </c>
      <c r="K120" s="25">
        <f t="shared" si="8"/>
        <v>1900000</v>
      </c>
      <c r="L120" s="25">
        <f t="shared" ref="L120:AN120" si="9">SUM(L122:L132)</f>
        <v>0</v>
      </c>
      <c r="M120" s="25">
        <f t="shared" si="9"/>
        <v>0</v>
      </c>
      <c r="N120" s="25">
        <f>SUM(N122:N132)</f>
        <v>1460000</v>
      </c>
      <c r="O120" s="25">
        <f t="shared" si="9"/>
        <v>0</v>
      </c>
      <c r="P120" s="25">
        <f t="shared" si="9"/>
        <v>0</v>
      </c>
      <c r="Q120" s="25">
        <f t="shared" si="9"/>
        <v>0</v>
      </c>
      <c r="R120" s="25">
        <f t="shared" si="9"/>
        <v>0</v>
      </c>
      <c r="S120" s="25">
        <f t="shared" si="9"/>
        <v>0</v>
      </c>
      <c r="T120" s="25">
        <f t="shared" si="9"/>
        <v>0</v>
      </c>
      <c r="U120" s="25">
        <f t="shared" si="9"/>
        <v>0</v>
      </c>
      <c r="V120" s="25">
        <f t="shared" si="9"/>
        <v>0</v>
      </c>
      <c r="W120" s="25">
        <f>SUM(O120:V120)</f>
        <v>0</v>
      </c>
      <c r="X120" s="25">
        <f t="shared" si="9"/>
        <v>0</v>
      </c>
      <c r="Y120" s="25">
        <f>H120+I120+J120+K120+L120+M120+N120+W120+X120</f>
        <v>9972000</v>
      </c>
      <c r="Z120" s="25">
        <f t="shared" si="9"/>
        <v>0</v>
      </c>
      <c r="AA120" s="25">
        <f t="shared" si="9"/>
        <v>0</v>
      </c>
      <c r="AB120" s="25">
        <f t="shared" si="9"/>
        <v>0</v>
      </c>
      <c r="AC120" s="25">
        <f>SUM(AC122:AC132)</f>
        <v>5572000</v>
      </c>
      <c r="AD120" s="25">
        <f t="shared" si="9"/>
        <v>0</v>
      </c>
      <c r="AE120" s="25">
        <f t="shared" si="9"/>
        <v>0</v>
      </c>
      <c r="AF120" s="25">
        <f t="shared" si="9"/>
        <v>0</v>
      </c>
      <c r="AG120" s="25">
        <f t="shared" si="9"/>
        <v>0</v>
      </c>
      <c r="AH120" s="25">
        <f t="shared" si="9"/>
        <v>0</v>
      </c>
      <c r="AI120" s="25">
        <f t="shared" si="9"/>
        <v>0</v>
      </c>
      <c r="AJ120" s="25">
        <f t="shared" si="9"/>
        <v>0</v>
      </c>
      <c r="AK120" s="25">
        <f t="shared" si="9"/>
        <v>0</v>
      </c>
      <c r="AL120" s="25">
        <f>SUM(AD120:AK120)</f>
        <v>0</v>
      </c>
      <c r="AM120" s="25">
        <f t="shared" si="9"/>
        <v>0</v>
      </c>
      <c r="AN120" s="25">
        <f t="shared" si="9"/>
        <v>0</v>
      </c>
      <c r="AO120" s="25">
        <f>Z120+AA120+AB120+AC120+AL120+AM120+AN120</f>
        <v>5572000</v>
      </c>
      <c r="AP120" s="26">
        <f>E120+Y120-AO120</f>
        <v>10230000</v>
      </c>
      <c r="AQ120" s="26"/>
      <c r="AR120" s="86"/>
      <c r="AS120" s="23">
        <f>E120+H120+I120+J120+K120+L120+M120+N120+W120+X120-Z120-AB120-AL120-AC120-AM120-AN120</f>
        <v>10230000</v>
      </c>
      <c r="AT120" s="23">
        <f>AP120-AS120</f>
        <v>0</v>
      </c>
      <c r="AU120" s="23">
        <f>E120</f>
        <v>5830000</v>
      </c>
      <c r="AV120" s="87">
        <f>AS120-AU120</f>
        <v>4400000</v>
      </c>
      <c r="AW120" s="87">
        <f>Y120-AO120</f>
        <v>4400000</v>
      </c>
      <c r="AX120" s="87">
        <f>AV120-AW120</f>
        <v>0</v>
      </c>
      <c r="AY120" s="87"/>
      <c r="AZ120" s="87"/>
      <c r="BA120" s="87"/>
      <c r="BB120" s="87"/>
    </row>
    <row r="121" spans="1:256" s="132" customFormat="1" x14ac:dyDescent="0.2">
      <c r="A121" s="8"/>
      <c r="B121" s="3"/>
      <c r="C121" s="3"/>
      <c r="D121" s="67"/>
      <c r="E121" s="10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8"/>
      <c r="AQ121" s="28"/>
      <c r="AR121" s="133"/>
      <c r="AS121" s="23"/>
      <c r="AT121" s="23"/>
      <c r="AU121" s="23"/>
    </row>
    <row r="122" spans="1:256" s="10" customFormat="1" x14ac:dyDescent="0.2">
      <c r="A122" s="5"/>
      <c r="B122" s="3"/>
      <c r="C122" s="3" t="s">
        <v>193</v>
      </c>
      <c r="D122" s="61" t="s">
        <v>198</v>
      </c>
      <c r="E122" s="27"/>
      <c r="F122" s="71">
        <v>2820000</v>
      </c>
      <c r="G122" s="50">
        <v>2385000</v>
      </c>
      <c r="H122" s="169">
        <v>2385000</v>
      </c>
      <c r="I122" s="50"/>
      <c r="J122" s="50"/>
      <c r="K122" s="137">
        <v>500000</v>
      </c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137">
        <v>2885000</v>
      </c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1"/>
      <c r="AQ122" s="51"/>
      <c r="AR122" s="55"/>
      <c r="AS122" s="46"/>
      <c r="AT122" s="46"/>
      <c r="AU122" s="4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  <c r="IS122" s="16"/>
      <c r="IT122" s="16"/>
      <c r="IU122" s="16"/>
      <c r="IV122" s="16"/>
    </row>
    <row r="123" spans="1:256" s="10" customFormat="1" x14ac:dyDescent="0.2">
      <c r="A123" s="5"/>
      <c r="B123" s="3"/>
      <c r="C123" s="3" t="s">
        <v>194</v>
      </c>
      <c r="D123" s="61" t="s">
        <v>199</v>
      </c>
      <c r="E123" s="27"/>
      <c r="F123" s="71">
        <v>1470000</v>
      </c>
      <c r="G123" s="50">
        <v>1287000</v>
      </c>
      <c r="H123" s="169">
        <v>1287000</v>
      </c>
      <c r="I123" s="50"/>
      <c r="J123" s="50"/>
      <c r="K123" s="137">
        <v>1400000</v>
      </c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137">
        <v>2687000</v>
      </c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1"/>
      <c r="AQ123" s="51"/>
      <c r="AR123" s="55"/>
      <c r="AS123" s="46"/>
      <c r="AT123" s="46"/>
      <c r="AU123" s="4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  <c r="IS123" s="16"/>
      <c r="IT123" s="16"/>
      <c r="IU123" s="16"/>
      <c r="IV123" s="16"/>
    </row>
    <row r="124" spans="1:256" s="10" customFormat="1" x14ac:dyDescent="0.2">
      <c r="A124" s="5"/>
      <c r="B124" s="3"/>
      <c r="C124" s="3"/>
      <c r="D124" s="61"/>
      <c r="E124" s="27"/>
      <c r="F124" s="71"/>
      <c r="G124" s="52"/>
      <c r="H124" s="169"/>
      <c r="I124" s="50"/>
      <c r="J124" s="50"/>
      <c r="K124" s="137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176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1"/>
      <c r="AQ124" s="51"/>
      <c r="AR124" s="55"/>
      <c r="AS124" s="46"/>
      <c r="AT124" s="46"/>
      <c r="AU124" s="4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  <c r="IS124" s="16"/>
      <c r="IT124" s="16"/>
      <c r="IU124" s="16"/>
      <c r="IV124" s="16"/>
    </row>
    <row r="125" spans="1:256" s="153" customFormat="1" x14ac:dyDescent="0.2">
      <c r="A125" s="8"/>
      <c r="B125" s="3"/>
      <c r="C125" s="3">
        <v>31007</v>
      </c>
      <c r="D125" s="69" t="s">
        <v>239</v>
      </c>
      <c r="E125" s="27"/>
      <c r="F125" s="74">
        <v>2940000</v>
      </c>
      <c r="G125" s="72"/>
      <c r="H125" s="27"/>
      <c r="I125" s="27"/>
      <c r="J125" s="27"/>
      <c r="K125" s="27"/>
      <c r="L125" s="27"/>
      <c r="M125" s="27"/>
      <c r="N125" s="105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72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8"/>
      <c r="AQ125" s="28"/>
      <c r="AR125" s="152"/>
      <c r="AS125" s="23"/>
      <c r="AT125" s="23"/>
      <c r="AU125" s="23"/>
    </row>
    <row r="126" spans="1:256" s="153" customFormat="1" x14ac:dyDescent="0.2">
      <c r="A126" s="8"/>
      <c r="B126" s="3"/>
      <c r="C126" s="3"/>
      <c r="D126" s="69" t="s">
        <v>240</v>
      </c>
      <c r="E126" s="27"/>
      <c r="F126" s="74"/>
      <c r="G126" s="74">
        <v>2940000</v>
      </c>
      <c r="H126" s="74">
        <v>2940000</v>
      </c>
      <c r="I126" s="27"/>
      <c r="J126" s="27"/>
      <c r="K126" s="27"/>
      <c r="L126" s="27"/>
      <c r="M126" s="27"/>
      <c r="N126" s="105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72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8"/>
      <c r="AQ126" s="28"/>
      <c r="AR126" s="152"/>
      <c r="AS126" s="23"/>
      <c r="AT126" s="23"/>
      <c r="AU126" s="23"/>
    </row>
    <row r="127" spans="1:256" s="153" customFormat="1" x14ac:dyDescent="0.2">
      <c r="A127" s="8"/>
      <c r="B127" s="3"/>
      <c r="C127" s="3"/>
      <c r="D127" s="69"/>
      <c r="E127" s="27"/>
      <c r="F127" s="74"/>
      <c r="G127" s="74"/>
      <c r="H127" s="74"/>
      <c r="I127" s="27"/>
      <c r="J127" s="27"/>
      <c r="K127" s="27"/>
      <c r="L127" s="27"/>
      <c r="M127" s="27"/>
      <c r="N127" s="105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72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8"/>
      <c r="AQ127" s="28"/>
      <c r="AR127" s="152"/>
      <c r="AS127" s="23"/>
      <c r="AT127" s="23"/>
      <c r="AU127" s="23"/>
    </row>
    <row r="128" spans="1:256" s="10" customFormat="1" x14ac:dyDescent="0.2">
      <c r="A128" s="5"/>
      <c r="B128" s="3"/>
      <c r="C128" s="3"/>
      <c r="D128" s="141" t="s">
        <v>201</v>
      </c>
      <c r="E128" s="27"/>
      <c r="F128" s="71"/>
      <c r="G128" s="50"/>
      <c r="H128" s="137"/>
      <c r="I128" s="50"/>
      <c r="J128" s="50"/>
      <c r="K128" s="137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137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1"/>
      <c r="AQ128" s="51"/>
      <c r="AR128" s="55"/>
      <c r="AS128" s="46"/>
      <c r="AT128" s="46"/>
      <c r="AU128" s="4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  <c r="ID128" s="16"/>
      <c r="IE128" s="16"/>
      <c r="IF128" s="16"/>
      <c r="IG128" s="16"/>
      <c r="IH128" s="16"/>
      <c r="II128" s="16"/>
      <c r="IJ128" s="16"/>
      <c r="IK128" s="16"/>
      <c r="IL128" s="16"/>
      <c r="IM128" s="16"/>
      <c r="IN128" s="16"/>
      <c r="IO128" s="16"/>
      <c r="IP128" s="16"/>
      <c r="IQ128" s="16"/>
      <c r="IR128" s="16"/>
      <c r="IS128" s="16"/>
      <c r="IT128" s="16"/>
      <c r="IU128" s="16"/>
      <c r="IV128" s="16"/>
    </row>
    <row r="129" spans="1:256" s="10" customFormat="1" x14ac:dyDescent="0.2">
      <c r="A129" s="5"/>
      <c r="B129" s="3"/>
      <c r="C129" s="3"/>
      <c r="D129" s="61" t="s">
        <v>204</v>
      </c>
      <c r="E129" s="27"/>
      <c r="F129" s="71"/>
      <c r="G129" s="50"/>
      <c r="H129" s="137"/>
      <c r="I129" s="50"/>
      <c r="J129" s="50"/>
      <c r="K129" s="137"/>
      <c r="L129" s="50"/>
      <c r="M129" s="50"/>
      <c r="N129" s="50">
        <v>1000000</v>
      </c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137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1"/>
      <c r="AQ129" s="51"/>
      <c r="AR129" s="55"/>
      <c r="AS129" s="46"/>
      <c r="AT129" s="46"/>
      <c r="AU129" s="4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  <c r="ID129" s="16"/>
      <c r="IE129" s="16"/>
      <c r="IF129" s="16"/>
      <c r="IG129" s="16"/>
      <c r="IH129" s="16"/>
      <c r="II129" s="16"/>
      <c r="IJ129" s="16"/>
      <c r="IK129" s="16"/>
      <c r="IL129" s="16"/>
      <c r="IM129" s="16"/>
      <c r="IN129" s="16"/>
      <c r="IO129" s="16"/>
      <c r="IP129" s="16"/>
      <c r="IQ129" s="16"/>
      <c r="IR129" s="16"/>
      <c r="IS129" s="16"/>
      <c r="IT129" s="16"/>
      <c r="IU129" s="16"/>
      <c r="IV129" s="16"/>
    </row>
    <row r="130" spans="1:256" s="10" customFormat="1" x14ac:dyDescent="0.2">
      <c r="A130" s="5"/>
      <c r="B130" s="3"/>
      <c r="C130" s="3"/>
      <c r="D130" s="61" t="s">
        <v>205</v>
      </c>
      <c r="E130" s="27"/>
      <c r="F130" s="71"/>
      <c r="G130" s="50"/>
      <c r="H130" s="137"/>
      <c r="I130" s="50"/>
      <c r="J130" s="50"/>
      <c r="K130" s="137"/>
      <c r="L130" s="50"/>
      <c r="M130" s="50"/>
      <c r="N130" s="50">
        <v>460000</v>
      </c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137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1"/>
      <c r="AQ130" s="51"/>
      <c r="AR130" s="55"/>
      <c r="AS130" s="46"/>
      <c r="AT130" s="46"/>
      <c r="AU130" s="4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  <c r="ID130" s="16"/>
      <c r="IE130" s="16"/>
      <c r="IF130" s="16"/>
      <c r="IG130" s="16"/>
      <c r="IH130" s="16"/>
      <c r="II130" s="16"/>
      <c r="IJ130" s="16"/>
      <c r="IK130" s="16"/>
      <c r="IL130" s="16"/>
      <c r="IM130" s="16"/>
      <c r="IN130" s="16"/>
      <c r="IO130" s="16"/>
      <c r="IP130" s="16"/>
      <c r="IQ130" s="16"/>
      <c r="IR130" s="16"/>
      <c r="IS130" s="16"/>
      <c r="IT130" s="16"/>
      <c r="IU130" s="16"/>
      <c r="IV130" s="16"/>
    </row>
    <row r="131" spans="1:256" s="10" customFormat="1" x14ac:dyDescent="0.2">
      <c r="A131" s="5"/>
      <c r="B131" s="3"/>
      <c r="C131" s="3"/>
      <c r="D131" s="61"/>
      <c r="E131" s="27"/>
      <c r="F131" s="71"/>
      <c r="G131" s="50"/>
      <c r="H131" s="137"/>
      <c r="I131" s="50"/>
      <c r="J131" s="50"/>
      <c r="K131" s="137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137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1"/>
      <c r="AQ131" s="51"/>
      <c r="AR131" s="55"/>
      <c r="AS131" s="46"/>
      <c r="AT131" s="46"/>
      <c r="AU131" s="4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  <c r="IE131" s="16"/>
      <c r="IF131" s="16"/>
      <c r="IG131" s="16"/>
      <c r="IH131" s="16"/>
      <c r="II131" s="16"/>
      <c r="IJ131" s="16"/>
      <c r="IK131" s="16"/>
      <c r="IL131" s="16"/>
      <c r="IM131" s="16"/>
      <c r="IN131" s="16"/>
      <c r="IO131" s="16"/>
      <c r="IP131" s="16"/>
      <c r="IQ131" s="16"/>
      <c r="IR131" s="16"/>
      <c r="IS131" s="16"/>
      <c r="IT131" s="16"/>
      <c r="IU131" s="16"/>
      <c r="IV131" s="16"/>
    </row>
    <row r="132" spans="1:256" s="78" customFormat="1" x14ac:dyDescent="0.2">
      <c r="A132" s="5"/>
      <c r="B132" s="3"/>
      <c r="C132" s="3"/>
      <c r="D132" s="61"/>
      <c r="E132" s="27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1"/>
      <c r="AQ132" s="51"/>
      <c r="AR132" s="55"/>
      <c r="AS132" s="46"/>
      <c r="AT132" s="46"/>
      <c r="AU132" s="4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</row>
    <row r="133" spans="1:256" s="19" customFormat="1" x14ac:dyDescent="0.2">
      <c r="A133" s="7"/>
      <c r="B133" s="4">
        <v>6</v>
      </c>
      <c r="C133" s="4" t="s">
        <v>16</v>
      </c>
      <c r="D133" s="60" t="s">
        <v>5</v>
      </c>
      <c r="E133" s="25">
        <v>0</v>
      </c>
      <c r="F133" s="25">
        <f>SUM(F134:F135)</f>
        <v>0</v>
      </c>
      <c r="G133" s="25">
        <f t="shared" ref="G133:X133" si="10">SUM(G134:G135)</f>
        <v>0</v>
      </c>
      <c r="H133" s="25">
        <f>SUM(H134:H135)</f>
        <v>0</v>
      </c>
      <c r="I133" s="25">
        <f t="shared" si="10"/>
        <v>0</v>
      </c>
      <c r="J133" s="25">
        <f t="shared" si="10"/>
        <v>0</v>
      </c>
      <c r="K133" s="25">
        <f t="shared" si="10"/>
        <v>0</v>
      </c>
      <c r="L133" s="25">
        <f t="shared" si="10"/>
        <v>0</v>
      </c>
      <c r="M133" s="25">
        <f t="shared" si="10"/>
        <v>0</v>
      </c>
      <c r="N133" s="25">
        <f t="shared" si="10"/>
        <v>0</v>
      </c>
      <c r="O133" s="25">
        <f t="shared" si="10"/>
        <v>0</v>
      </c>
      <c r="P133" s="25">
        <f t="shared" si="10"/>
        <v>0</v>
      </c>
      <c r="Q133" s="25">
        <f t="shared" si="10"/>
        <v>0</v>
      </c>
      <c r="R133" s="25">
        <f t="shared" si="10"/>
        <v>0</v>
      </c>
      <c r="S133" s="25">
        <f t="shared" si="10"/>
        <v>0</v>
      </c>
      <c r="T133" s="25">
        <f t="shared" si="10"/>
        <v>0</v>
      </c>
      <c r="U133" s="25">
        <f t="shared" si="10"/>
        <v>0</v>
      </c>
      <c r="V133" s="25">
        <f t="shared" si="10"/>
        <v>0</v>
      </c>
      <c r="W133" s="25">
        <f>SUM(O133:V133)</f>
        <v>0</v>
      </c>
      <c r="X133" s="25">
        <f t="shared" si="10"/>
        <v>0</v>
      </c>
      <c r="Y133" s="25">
        <f>H133+I133+J133+K133+L133+M133+N133+W133+X133</f>
        <v>0</v>
      </c>
      <c r="Z133" s="25">
        <f t="shared" ref="Z133:AK133" si="11">SUM(Z134:Z135)</f>
        <v>0</v>
      </c>
      <c r="AA133" s="25">
        <f t="shared" si="11"/>
        <v>0</v>
      </c>
      <c r="AB133" s="25">
        <f t="shared" si="11"/>
        <v>0</v>
      </c>
      <c r="AC133" s="25">
        <f t="shared" si="11"/>
        <v>0</v>
      </c>
      <c r="AD133" s="25">
        <f t="shared" si="11"/>
        <v>0</v>
      </c>
      <c r="AE133" s="25">
        <f t="shared" si="11"/>
        <v>0</v>
      </c>
      <c r="AF133" s="25">
        <f t="shared" si="11"/>
        <v>0</v>
      </c>
      <c r="AG133" s="25">
        <f t="shared" si="11"/>
        <v>0</v>
      </c>
      <c r="AH133" s="25">
        <f t="shared" si="11"/>
        <v>0</v>
      </c>
      <c r="AI133" s="25">
        <f t="shared" si="11"/>
        <v>0</v>
      </c>
      <c r="AJ133" s="25">
        <f t="shared" si="11"/>
        <v>0</v>
      </c>
      <c r="AK133" s="25">
        <f t="shared" si="11"/>
        <v>0</v>
      </c>
      <c r="AL133" s="25">
        <f>SUM(AD133:AK133)</f>
        <v>0</v>
      </c>
      <c r="AM133" s="25">
        <f>SUM(AM134:AM135)</f>
        <v>0</v>
      </c>
      <c r="AN133" s="25">
        <f>SUM(AN134:AN135)</f>
        <v>0</v>
      </c>
      <c r="AO133" s="25">
        <f>Z133+AA133+AB133+AC133+AL133+AM133+AN133</f>
        <v>0</v>
      </c>
      <c r="AP133" s="26">
        <f>E133+Y133-AO133</f>
        <v>0</v>
      </c>
      <c r="AQ133" s="26"/>
      <c r="AR133" s="86"/>
      <c r="AS133" s="23">
        <f>E133+H133+I133+J133+K133+L133+M133+N133+W133+X133-Z133-AB133-AL133-AC133-AM133-AN133</f>
        <v>0</v>
      </c>
      <c r="AT133" s="23">
        <f>AP133-AS133</f>
        <v>0</v>
      </c>
      <c r="AU133" s="23">
        <f>E133</f>
        <v>0</v>
      </c>
      <c r="AV133" s="87">
        <f>AS133-AU133</f>
        <v>0</v>
      </c>
      <c r="AW133" s="87">
        <f>Y133-AO133</f>
        <v>0</v>
      </c>
      <c r="AX133" s="87">
        <f>AV133-AW133</f>
        <v>0</v>
      </c>
      <c r="AY133" s="87"/>
      <c r="AZ133" s="87"/>
      <c r="BA133" s="87"/>
      <c r="BB133" s="87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  <c r="CZ133" s="63"/>
      <c r="DA133" s="63"/>
      <c r="DB133" s="63"/>
      <c r="DC133" s="63"/>
      <c r="DD133" s="63"/>
      <c r="DE133" s="63"/>
      <c r="DF133" s="63"/>
      <c r="DG133" s="63"/>
      <c r="DH133" s="63"/>
      <c r="DI133" s="63"/>
      <c r="DJ133" s="63"/>
      <c r="DK133" s="63"/>
      <c r="DL133" s="63"/>
      <c r="DM133" s="63"/>
      <c r="DN133" s="63"/>
      <c r="DO133" s="63"/>
      <c r="DP133" s="63"/>
      <c r="DQ133" s="63"/>
      <c r="DR133" s="63"/>
      <c r="DS133" s="63"/>
      <c r="DT133" s="63"/>
      <c r="DU133" s="63"/>
      <c r="DV133" s="63"/>
      <c r="DW133" s="63"/>
      <c r="DX133" s="63"/>
      <c r="DY133" s="63"/>
      <c r="DZ133" s="63"/>
      <c r="EA133" s="63"/>
      <c r="EB133" s="63"/>
      <c r="EC133" s="63"/>
      <c r="ED133" s="63"/>
      <c r="EE133" s="63"/>
      <c r="EF133" s="63"/>
      <c r="EG133" s="63"/>
      <c r="EH133" s="63"/>
      <c r="EI133" s="63"/>
      <c r="EJ133" s="63"/>
      <c r="EK133" s="63"/>
      <c r="EL133" s="63"/>
      <c r="EM133" s="63"/>
      <c r="EN133" s="63"/>
      <c r="EO133" s="63"/>
      <c r="EP133" s="63"/>
      <c r="EQ133" s="63"/>
      <c r="ER133" s="63"/>
      <c r="ES133" s="63"/>
      <c r="ET133" s="63"/>
      <c r="EU133" s="63"/>
      <c r="EV133" s="63"/>
      <c r="EW133" s="63"/>
      <c r="EX133" s="63"/>
      <c r="EY133" s="63"/>
      <c r="EZ133" s="63"/>
      <c r="FA133" s="63"/>
      <c r="FB133" s="63"/>
      <c r="FC133" s="63"/>
      <c r="FD133" s="63"/>
      <c r="FE133" s="63"/>
      <c r="FF133" s="63"/>
      <c r="FG133" s="63"/>
      <c r="FH133" s="63"/>
      <c r="FI133" s="63"/>
      <c r="FJ133" s="63"/>
      <c r="FK133" s="63"/>
      <c r="FL133" s="63"/>
      <c r="FM133" s="63"/>
      <c r="FN133" s="63"/>
      <c r="FO133" s="63"/>
      <c r="FP133" s="63"/>
      <c r="FQ133" s="63"/>
      <c r="FR133" s="63"/>
      <c r="FS133" s="63"/>
      <c r="FT133" s="63"/>
      <c r="FU133" s="63"/>
      <c r="FV133" s="63"/>
      <c r="FW133" s="63"/>
      <c r="FX133" s="63"/>
      <c r="FY133" s="63"/>
      <c r="FZ133" s="63"/>
      <c r="GA133" s="63"/>
      <c r="GB133" s="63"/>
      <c r="GC133" s="63"/>
      <c r="GD133" s="63"/>
      <c r="GE133" s="63"/>
      <c r="GF133" s="63"/>
      <c r="GG133" s="63"/>
      <c r="GH133" s="63"/>
      <c r="GI133" s="63"/>
      <c r="GJ133" s="63"/>
      <c r="GK133" s="63"/>
      <c r="GL133" s="63"/>
      <c r="GM133" s="63"/>
      <c r="GN133" s="63"/>
      <c r="GO133" s="63"/>
      <c r="GP133" s="63"/>
      <c r="GQ133" s="63"/>
      <c r="GR133" s="63"/>
      <c r="GS133" s="63"/>
      <c r="GT133" s="63"/>
      <c r="GU133" s="63"/>
      <c r="GV133" s="63"/>
      <c r="GW133" s="63"/>
      <c r="GX133" s="63"/>
      <c r="GY133" s="63"/>
      <c r="GZ133" s="63"/>
      <c r="HA133" s="63"/>
      <c r="HB133" s="63"/>
      <c r="HC133" s="63"/>
      <c r="HD133" s="63"/>
      <c r="HE133" s="63"/>
      <c r="HF133" s="63"/>
      <c r="HG133" s="63"/>
      <c r="HH133" s="63"/>
      <c r="HI133" s="63"/>
      <c r="HJ133" s="63"/>
      <c r="HK133" s="63"/>
      <c r="HL133" s="63"/>
      <c r="HM133" s="63"/>
      <c r="HN133" s="63"/>
      <c r="HO133" s="63"/>
      <c r="HP133" s="63"/>
      <c r="HQ133" s="63"/>
      <c r="HR133" s="63"/>
      <c r="HS133" s="63"/>
      <c r="HT133" s="63"/>
      <c r="HU133" s="63"/>
      <c r="HV133" s="63"/>
      <c r="HW133" s="63"/>
      <c r="HX133" s="63"/>
      <c r="HY133" s="63"/>
      <c r="HZ133" s="63"/>
      <c r="IA133" s="63"/>
      <c r="IB133" s="63"/>
      <c r="IC133" s="63"/>
      <c r="ID133" s="63"/>
      <c r="IE133" s="63"/>
      <c r="IF133" s="63"/>
      <c r="IG133" s="63"/>
      <c r="IH133" s="63"/>
      <c r="II133" s="63"/>
      <c r="IJ133" s="63"/>
      <c r="IK133" s="63"/>
      <c r="IL133" s="63"/>
      <c r="IM133" s="63"/>
      <c r="IN133" s="63"/>
      <c r="IO133" s="63"/>
      <c r="IP133" s="63"/>
      <c r="IQ133" s="63"/>
      <c r="IR133" s="63"/>
      <c r="IS133" s="63"/>
      <c r="IT133" s="63"/>
      <c r="IU133" s="63"/>
      <c r="IV133" s="63"/>
    </row>
    <row r="134" spans="1:256" s="78" customFormat="1" x14ac:dyDescent="0.2">
      <c r="A134" s="8"/>
      <c r="B134" s="3"/>
      <c r="C134" s="3"/>
      <c r="D134" s="67"/>
      <c r="E134" s="27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86"/>
      <c r="AS134" s="23"/>
      <c r="AT134" s="23"/>
      <c r="AU134" s="23"/>
      <c r="AV134" s="87"/>
      <c r="AW134" s="87"/>
      <c r="AX134" s="87"/>
      <c r="AY134" s="87"/>
      <c r="AZ134" s="87"/>
      <c r="BA134" s="87"/>
      <c r="BB134" s="87"/>
    </row>
    <row r="135" spans="1:256" s="78" customFormat="1" x14ac:dyDescent="0.2">
      <c r="A135" s="8"/>
      <c r="B135" s="3"/>
      <c r="C135" s="3"/>
      <c r="D135" s="67"/>
      <c r="E135" s="27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86"/>
      <c r="AS135" s="23"/>
      <c r="AT135" s="23"/>
      <c r="AU135" s="23"/>
      <c r="AV135" s="87"/>
      <c r="AW135" s="87"/>
      <c r="AX135" s="87"/>
      <c r="AY135" s="87"/>
      <c r="AZ135" s="87"/>
      <c r="BA135" s="87"/>
      <c r="BB135" s="87"/>
    </row>
    <row r="136" spans="1:256" s="16" customFormat="1" x14ac:dyDescent="0.2">
      <c r="A136" s="9"/>
      <c r="B136" s="6">
        <v>7</v>
      </c>
      <c r="C136" s="6"/>
      <c r="D136" s="62" t="s">
        <v>6</v>
      </c>
      <c r="E136" s="116">
        <v>3336007957</v>
      </c>
      <c r="F136" s="25">
        <f>SUM(F137:F142)</f>
        <v>0</v>
      </c>
      <c r="G136" s="25">
        <f t="shared" ref="G136:X136" si="12">SUM(G137:G142)</f>
        <v>0</v>
      </c>
      <c r="H136" s="25">
        <f t="shared" si="12"/>
        <v>0</v>
      </c>
      <c r="I136" s="25">
        <f t="shared" si="12"/>
        <v>0</v>
      </c>
      <c r="J136" s="25">
        <f t="shared" si="12"/>
        <v>0</v>
      </c>
      <c r="K136" s="25">
        <f t="shared" si="12"/>
        <v>0</v>
      </c>
      <c r="L136" s="25">
        <f t="shared" si="12"/>
        <v>0</v>
      </c>
      <c r="M136" s="25">
        <f t="shared" si="12"/>
        <v>6890275083.5</v>
      </c>
      <c r="N136" s="25">
        <f t="shared" si="12"/>
        <v>104330000</v>
      </c>
      <c r="O136" s="25">
        <f t="shared" si="12"/>
        <v>0</v>
      </c>
      <c r="P136" s="25">
        <f t="shared" si="12"/>
        <v>0</v>
      </c>
      <c r="Q136" s="25">
        <f t="shared" si="12"/>
        <v>0</v>
      </c>
      <c r="R136" s="25">
        <f t="shared" si="12"/>
        <v>0</v>
      </c>
      <c r="S136" s="25">
        <f t="shared" si="12"/>
        <v>0</v>
      </c>
      <c r="T136" s="25">
        <f t="shared" si="12"/>
        <v>0</v>
      </c>
      <c r="U136" s="25">
        <f t="shared" si="12"/>
        <v>0</v>
      </c>
      <c r="V136" s="25">
        <f t="shared" si="12"/>
        <v>0</v>
      </c>
      <c r="W136" s="25">
        <f>SUM(O136:V136)</f>
        <v>0</v>
      </c>
      <c r="X136" s="25">
        <f t="shared" si="12"/>
        <v>0</v>
      </c>
      <c r="Y136" s="25">
        <f>H136+I136+J136+K136+L136+M136+N136+W136+X136</f>
        <v>6994605083.5</v>
      </c>
      <c r="Z136" s="25">
        <f t="shared" ref="Z136:AK136" si="13">SUM(Z137:Z142)</f>
        <v>0</v>
      </c>
      <c r="AA136" s="25">
        <f t="shared" si="13"/>
        <v>0</v>
      </c>
      <c r="AB136" s="25">
        <f t="shared" si="13"/>
        <v>0</v>
      </c>
      <c r="AC136" s="25">
        <f t="shared" si="13"/>
        <v>0</v>
      </c>
      <c r="AD136" s="25">
        <f t="shared" si="13"/>
        <v>0</v>
      </c>
      <c r="AE136" s="25">
        <f t="shared" si="13"/>
        <v>0</v>
      </c>
      <c r="AF136" s="25">
        <f t="shared" si="13"/>
        <v>0</v>
      </c>
      <c r="AG136" s="25">
        <f t="shared" si="13"/>
        <v>0</v>
      </c>
      <c r="AH136" s="25">
        <f t="shared" si="13"/>
        <v>0</v>
      </c>
      <c r="AI136" s="25">
        <f t="shared" si="13"/>
        <v>0</v>
      </c>
      <c r="AJ136" s="25">
        <f t="shared" si="13"/>
        <v>0</v>
      </c>
      <c r="AK136" s="25">
        <f t="shared" si="13"/>
        <v>0</v>
      </c>
      <c r="AL136" s="25">
        <f>SUM(AD136:AK136)</f>
        <v>0</v>
      </c>
      <c r="AM136" s="25">
        <f>SUM(AM137:AM142)</f>
        <v>0</v>
      </c>
      <c r="AN136" s="25">
        <f>SUM(AN137:AN142)</f>
        <v>0</v>
      </c>
      <c r="AO136" s="25">
        <f>Z136+AA136+AB136+AC136+AL136+AM136+AN136</f>
        <v>0</v>
      </c>
      <c r="AP136" s="257">
        <f>E136+Y136-AO136</f>
        <v>10330613040.5</v>
      </c>
      <c r="AQ136" s="26"/>
      <c r="AR136" s="86"/>
      <c r="AS136" s="23">
        <f>E136+H136+I136+J136+K136+L136+M136+N136+W136+X136-Z136-AB136-AL136-AC136-AM136-AN136</f>
        <v>10330613040.5</v>
      </c>
      <c r="AT136" s="23">
        <f>AP136-AS136</f>
        <v>0</v>
      </c>
      <c r="AU136" s="23">
        <f>E136</f>
        <v>3336007957</v>
      </c>
      <c r="AV136" s="87">
        <f>AS136-AU136</f>
        <v>6994605083.5</v>
      </c>
      <c r="AW136" s="87">
        <f>Y136-AO136</f>
        <v>6994605083.5</v>
      </c>
      <c r="AX136" s="87">
        <f>AV136-AW136</f>
        <v>0</v>
      </c>
      <c r="AZ136" s="87"/>
    </row>
    <row r="137" spans="1:256" s="16" customFormat="1" x14ac:dyDescent="0.2">
      <c r="A137" s="5"/>
      <c r="B137" s="3"/>
      <c r="C137" s="3"/>
      <c r="D137" s="61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8"/>
      <c r="AQ137" s="51"/>
      <c r="AR137" s="55"/>
      <c r="AS137" s="46"/>
      <c r="AT137" s="46"/>
      <c r="AU137" s="46"/>
    </row>
    <row r="138" spans="1:256" s="16" customFormat="1" x14ac:dyDescent="0.2">
      <c r="A138" s="5"/>
      <c r="B138" s="3"/>
      <c r="C138" s="3"/>
      <c r="D138" s="141" t="s">
        <v>201</v>
      </c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8"/>
      <c r="AQ138" s="51"/>
      <c r="AR138" s="55"/>
      <c r="AS138" s="46"/>
      <c r="AT138" s="46"/>
      <c r="AU138" s="46"/>
    </row>
    <row r="139" spans="1:256" s="16" customFormat="1" x14ac:dyDescent="0.2">
      <c r="A139" s="5"/>
      <c r="B139" s="3"/>
      <c r="C139" s="3"/>
      <c r="D139" s="61" t="s">
        <v>207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>
        <v>55970000</v>
      </c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8"/>
      <c r="AQ139" s="51"/>
      <c r="AR139" s="55"/>
      <c r="AS139" s="46"/>
      <c r="AT139" s="46"/>
      <c r="AU139" s="46"/>
    </row>
    <row r="140" spans="1:256" s="16" customFormat="1" x14ac:dyDescent="0.2">
      <c r="A140" s="5"/>
      <c r="B140" s="3"/>
      <c r="C140" s="3"/>
      <c r="D140" s="61" t="s">
        <v>208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>
        <v>48360000</v>
      </c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8"/>
      <c r="AQ140" s="51"/>
      <c r="AR140" s="55"/>
      <c r="AS140" s="46"/>
      <c r="AT140" s="46"/>
      <c r="AU140" s="46"/>
    </row>
    <row r="141" spans="1:256" s="16" customFormat="1" x14ac:dyDescent="0.2">
      <c r="A141" s="5"/>
      <c r="B141" s="3"/>
      <c r="C141" s="3"/>
      <c r="D141" s="61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8"/>
      <c r="AQ141" s="51"/>
      <c r="AR141" s="55"/>
      <c r="AS141" s="46"/>
      <c r="AT141" s="46"/>
      <c r="AU141" s="46"/>
    </row>
    <row r="142" spans="1:256" s="256" customFormat="1" x14ac:dyDescent="0.2">
      <c r="A142" s="249"/>
      <c r="B142" s="250"/>
      <c r="C142" s="250"/>
      <c r="D142" s="251" t="s">
        <v>458</v>
      </c>
      <c r="E142" s="162"/>
      <c r="F142" s="162"/>
      <c r="G142" s="162"/>
      <c r="H142" s="162"/>
      <c r="I142" s="162"/>
      <c r="J142" s="162"/>
      <c r="K142" s="162"/>
      <c r="L142" s="162"/>
      <c r="M142" s="162">
        <v>6890275083.5</v>
      </c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  <c r="AD142" s="162"/>
      <c r="AE142" s="162"/>
      <c r="AF142" s="162"/>
      <c r="AG142" s="162"/>
      <c r="AH142" s="162"/>
      <c r="AI142" s="162"/>
      <c r="AJ142" s="162"/>
      <c r="AK142" s="162"/>
      <c r="AL142" s="162"/>
      <c r="AM142" s="162"/>
      <c r="AN142" s="162"/>
      <c r="AO142" s="162"/>
      <c r="AP142" s="252"/>
      <c r="AQ142" s="253"/>
      <c r="AR142" s="254"/>
      <c r="AS142" s="255"/>
      <c r="AT142" s="255"/>
      <c r="AU142" s="255"/>
    </row>
    <row r="143" spans="1:256" s="16" customFormat="1" ht="15" x14ac:dyDescent="0.25">
      <c r="A143" s="8"/>
      <c r="B143" s="3"/>
      <c r="C143" s="3"/>
      <c r="D143" s="57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155"/>
      <c r="AQ143" s="154"/>
      <c r="AR143" s="86"/>
      <c r="AS143" s="23"/>
      <c r="AT143" s="23"/>
      <c r="AU143" s="23"/>
      <c r="AV143" s="87"/>
      <c r="AW143" s="87"/>
      <c r="AX143" s="87"/>
      <c r="AY143" s="87"/>
      <c r="AZ143" s="87"/>
      <c r="BA143" s="87"/>
      <c r="BB143" s="87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8"/>
      <c r="BR143" s="78"/>
      <c r="BS143" s="78"/>
      <c r="BT143" s="78"/>
      <c r="BU143" s="78"/>
      <c r="BV143" s="78"/>
      <c r="BW143" s="78"/>
      <c r="BX143" s="78"/>
      <c r="BY143" s="78"/>
      <c r="BZ143" s="78"/>
      <c r="CA143" s="78"/>
      <c r="CB143" s="78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  <c r="CN143" s="78"/>
      <c r="CO143" s="78"/>
      <c r="CP143" s="78"/>
      <c r="CQ143" s="78"/>
      <c r="CR143" s="78"/>
      <c r="CS143" s="78"/>
      <c r="CT143" s="78"/>
      <c r="CU143" s="78"/>
      <c r="CV143" s="78"/>
      <c r="CW143" s="78"/>
      <c r="CX143" s="78"/>
      <c r="CY143" s="78"/>
      <c r="CZ143" s="78"/>
      <c r="DA143" s="78"/>
      <c r="DB143" s="78"/>
      <c r="DC143" s="78"/>
      <c r="DD143" s="78"/>
      <c r="DE143" s="78"/>
      <c r="DF143" s="78"/>
      <c r="DG143" s="78"/>
      <c r="DH143" s="78"/>
      <c r="DI143" s="78"/>
      <c r="DJ143" s="78"/>
      <c r="DK143" s="78"/>
      <c r="DL143" s="78"/>
      <c r="DM143" s="78"/>
      <c r="DN143" s="78"/>
      <c r="DO143" s="78"/>
      <c r="DP143" s="78"/>
      <c r="DQ143" s="78"/>
      <c r="DR143" s="78"/>
      <c r="DS143" s="78"/>
      <c r="DT143" s="78"/>
      <c r="DU143" s="78"/>
      <c r="DV143" s="78"/>
      <c r="DW143" s="78"/>
      <c r="DX143" s="78"/>
      <c r="DY143" s="78"/>
      <c r="DZ143" s="78"/>
      <c r="EA143" s="78"/>
      <c r="EB143" s="78"/>
      <c r="EC143" s="78"/>
      <c r="ED143" s="78"/>
      <c r="EE143" s="78"/>
      <c r="EF143" s="78"/>
      <c r="EG143" s="78"/>
      <c r="EH143" s="78"/>
      <c r="EI143" s="78"/>
      <c r="EJ143" s="78"/>
      <c r="EK143" s="78"/>
      <c r="EL143" s="78"/>
      <c r="EM143" s="78"/>
      <c r="EN143" s="78"/>
      <c r="EO143" s="78"/>
      <c r="EP143" s="78"/>
      <c r="EQ143" s="78"/>
      <c r="ER143" s="78"/>
      <c r="ES143" s="78"/>
      <c r="ET143" s="78"/>
      <c r="EU143" s="78"/>
      <c r="EV143" s="78"/>
      <c r="EW143" s="78"/>
      <c r="EX143" s="78"/>
      <c r="EY143" s="78"/>
      <c r="EZ143" s="78"/>
      <c r="FA143" s="78"/>
      <c r="FB143" s="78"/>
      <c r="FC143" s="78"/>
      <c r="FD143" s="78"/>
      <c r="FE143" s="78"/>
      <c r="FF143" s="78"/>
      <c r="FG143" s="78"/>
      <c r="FH143" s="78"/>
      <c r="FI143" s="78"/>
      <c r="FJ143" s="78"/>
      <c r="FK143" s="78"/>
      <c r="FL143" s="78"/>
      <c r="FM143" s="78"/>
      <c r="FN143" s="78"/>
      <c r="FO143" s="78"/>
      <c r="FP143" s="78"/>
      <c r="FQ143" s="78"/>
      <c r="FR143" s="78"/>
      <c r="FS143" s="78"/>
      <c r="FT143" s="78"/>
      <c r="FU143" s="78"/>
      <c r="FV143" s="78"/>
      <c r="FW143" s="78"/>
      <c r="FX143" s="78"/>
      <c r="FY143" s="78"/>
      <c r="FZ143" s="78"/>
      <c r="GA143" s="78"/>
      <c r="GB143" s="78"/>
      <c r="GC143" s="78"/>
      <c r="GD143" s="78"/>
      <c r="GE143" s="78"/>
      <c r="GF143" s="78"/>
      <c r="GG143" s="78"/>
      <c r="GH143" s="78"/>
      <c r="GI143" s="78"/>
      <c r="GJ143" s="78"/>
      <c r="GK143" s="78"/>
      <c r="GL143" s="78"/>
      <c r="GM143" s="78"/>
      <c r="GN143" s="78"/>
      <c r="GO143" s="78"/>
      <c r="GP143" s="78"/>
      <c r="GQ143" s="78"/>
      <c r="GR143" s="78"/>
      <c r="GS143" s="78"/>
      <c r="GT143" s="78"/>
      <c r="GU143" s="78"/>
      <c r="GV143" s="78"/>
      <c r="GW143" s="78"/>
      <c r="GX143" s="78"/>
      <c r="GY143" s="78"/>
      <c r="GZ143" s="78"/>
      <c r="HA143" s="78"/>
      <c r="HB143" s="78"/>
      <c r="HC143" s="78"/>
      <c r="HD143" s="78"/>
      <c r="HE143" s="78"/>
      <c r="HF143" s="78"/>
      <c r="HG143" s="78"/>
      <c r="HH143" s="78"/>
      <c r="HI143" s="78"/>
      <c r="HJ143" s="78"/>
      <c r="HK143" s="78"/>
      <c r="HL143" s="78"/>
      <c r="HM143" s="78"/>
      <c r="HN143" s="78"/>
      <c r="HO143" s="78"/>
      <c r="HP143" s="78"/>
      <c r="HQ143" s="78"/>
      <c r="HR143" s="78"/>
      <c r="HS143" s="78"/>
      <c r="HT143" s="78"/>
      <c r="HU143" s="78"/>
      <c r="HV143" s="78"/>
      <c r="HW143" s="78"/>
      <c r="HX143" s="78"/>
      <c r="HY143" s="78"/>
      <c r="HZ143" s="78"/>
      <c r="IA143" s="78"/>
      <c r="IB143" s="78"/>
      <c r="IC143" s="78"/>
      <c r="ID143" s="78"/>
      <c r="IE143" s="78"/>
      <c r="IF143" s="78"/>
      <c r="IG143" s="78"/>
      <c r="IH143" s="78"/>
      <c r="II143" s="78"/>
      <c r="IJ143" s="78"/>
      <c r="IK143" s="78"/>
      <c r="IL143" s="78"/>
      <c r="IM143" s="78"/>
      <c r="IN143" s="78"/>
      <c r="IO143" s="78"/>
      <c r="IP143" s="78"/>
      <c r="IQ143" s="78"/>
      <c r="IR143" s="78"/>
      <c r="IS143" s="78"/>
      <c r="IT143" s="78"/>
      <c r="IU143" s="78"/>
      <c r="IV143" s="78"/>
    </row>
    <row r="144" spans="1:256" s="16" customFormat="1" x14ac:dyDescent="0.2">
      <c r="A144" s="9"/>
      <c r="B144" s="6">
        <v>8</v>
      </c>
      <c r="C144" s="6"/>
      <c r="D144" s="56" t="s">
        <v>32</v>
      </c>
      <c r="E144" s="25">
        <v>31439500</v>
      </c>
      <c r="F144" s="25">
        <f>SUM(F146:F150)</f>
        <v>0</v>
      </c>
      <c r="G144" s="25">
        <f t="shared" ref="G144:AN144" si="14">SUM(G146:G150)</f>
        <v>0</v>
      </c>
      <c r="H144" s="25">
        <f>SUM(H146:H150)</f>
        <v>0</v>
      </c>
      <c r="I144" s="25">
        <f t="shared" si="14"/>
        <v>0</v>
      </c>
      <c r="J144" s="25">
        <f t="shared" si="14"/>
        <v>0</v>
      </c>
      <c r="K144" s="25">
        <f t="shared" si="14"/>
        <v>0</v>
      </c>
      <c r="L144" s="25">
        <f t="shared" si="14"/>
        <v>0</v>
      </c>
      <c r="M144" s="25">
        <f t="shared" si="14"/>
        <v>0</v>
      </c>
      <c r="N144" s="25">
        <f t="shared" si="14"/>
        <v>300000</v>
      </c>
      <c r="O144" s="25">
        <f t="shared" si="14"/>
        <v>0</v>
      </c>
      <c r="P144" s="25">
        <f t="shared" si="14"/>
        <v>60266000</v>
      </c>
      <c r="Q144" s="25">
        <f t="shared" si="14"/>
        <v>0</v>
      </c>
      <c r="R144" s="25">
        <f t="shared" si="14"/>
        <v>0</v>
      </c>
      <c r="S144" s="25">
        <f t="shared" si="14"/>
        <v>0</v>
      </c>
      <c r="T144" s="25">
        <f t="shared" si="14"/>
        <v>0</v>
      </c>
      <c r="U144" s="25">
        <f t="shared" si="14"/>
        <v>0</v>
      </c>
      <c r="V144" s="25">
        <f t="shared" si="14"/>
        <v>0</v>
      </c>
      <c r="W144" s="25">
        <f>SUM(O144:V144)</f>
        <v>60266000</v>
      </c>
      <c r="X144" s="25">
        <f t="shared" si="14"/>
        <v>0</v>
      </c>
      <c r="Y144" s="25">
        <f>H144+I144+J144+K144+L144+M144+N144+W144+X144</f>
        <v>60566000</v>
      </c>
      <c r="Z144" s="25">
        <f t="shared" si="14"/>
        <v>0</v>
      </c>
      <c r="AA144" s="25">
        <f t="shared" si="14"/>
        <v>0</v>
      </c>
      <c r="AB144" s="25">
        <f t="shared" si="14"/>
        <v>0</v>
      </c>
      <c r="AC144" s="25">
        <f t="shared" si="14"/>
        <v>0</v>
      </c>
      <c r="AD144" s="25">
        <f t="shared" si="14"/>
        <v>0</v>
      </c>
      <c r="AE144" s="25">
        <f t="shared" si="14"/>
        <v>0</v>
      </c>
      <c r="AF144" s="25">
        <f t="shared" si="14"/>
        <v>0</v>
      </c>
      <c r="AG144" s="25">
        <f t="shared" si="14"/>
        <v>0</v>
      </c>
      <c r="AH144" s="25">
        <f t="shared" si="14"/>
        <v>0</v>
      </c>
      <c r="AI144" s="25">
        <f t="shared" si="14"/>
        <v>0</v>
      </c>
      <c r="AJ144" s="25">
        <f t="shared" si="14"/>
        <v>0</v>
      </c>
      <c r="AK144" s="25">
        <f t="shared" si="14"/>
        <v>0</v>
      </c>
      <c r="AL144" s="25">
        <f>SUM(AD144:AK144)</f>
        <v>0</v>
      </c>
      <c r="AM144" s="25">
        <f t="shared" si="14"/>
        <v>0</v>
      </c>
      <c r="AN144" s="25">
        <f t="shared" si="14"/>
        <v>0</v>
      </c>
      <c r="AO144" s="25">
        <f>Z144+AA144+AB144+AC144+AL144+AM144+AN144</f>
        <v>0</v>
      </c>
      <c r="AP144" s="26">
        <f>E144+Y144-AO144</f>
        <v>92005500</v>
      </c>
      <c r="AQ144" s="26"/>
      <c r="AR144" s="86"/>
      <c r="AS144" s="23">
        <f>E144+H144+I144+J144+K144+L144+M144+N144+W144+X144-Z144-AB144-AL144-AC144-AM144-AN144</f>
        <v>92005500</v>
      </c>
      <c r="AT144" s="23">
        <f>AP144-AS144</f>
        <v>0</v>
      </c>
      <c r="AU144" s="23">
        <f>E144</f>
        <v>31439500</v>
      </c>
      <c r="AV144" s="87">
        <f>AS144-AU144</f>
        <v>60566000</v>
      </c>
      <c r="AW144" s="87">
        <f>Y144-AO144</f>
        <v>60566000</v>
      </c>
      <c r="AX144" s="87">
        <f>AV144-AW144</f>
        <v>0</v>
      </c>
      <c r="AZ144" s="87"/>
    </row>
    <row r="145" spans="1:256" s="16" customFormat="1" x14ac:dyDescent="0.2">
      <c r="A145" s="5"/>
      <c r="B145" s="108"/>
      <c r="C145" s="108"/>
      <c r="D145" s="5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8"/>
      <c r="AQ145" s="28"/>
      <c r="AR145" s="103"/>
      <c r="AS145" s="23"/>
      <c r="AT145" s="23"/>
      <c r="AU145" s="23"/>
      <c r="AV145" s="104"/>
      <c r="AW145" s="104"/>
      <c r="AX145" s="104"/>
      <c r="AZ145" s="104"/>
    </row>
    <row r="146" spans="1:256" s="16" customFormat="1" ht="15" x14ac:dyDescent="0.2">
      <c r="A146" s="5"/>
      <c r="B146" s="108"/>
      <c r="C146" s="108"/>
      <c r="D146" s="109" t="s">
        <v>150</v>
      </c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8"/>
      <c r="AQ146" s="28"/>
      <c r="AR146" s="103"/>
      <c r="AS146" s="23"/>
      <c r="AT146" s="23"/>
      <c r="AU146" s="23"/>
      <c r="AV146" s="104"/>
      <c r="AW146" s="104"/>
      <c r="AX146" s="104"/>
      <c r="AZ146" s="104"/>
    </row>
    <row r="147" spans="1:256" s="78" customFormat="1" x14ac:dyDescent="0.2">
      <c r="A147" s="8"/>
      <c r="B147" s="3"/>
      <c r="C147" s="3"/>
      <c r="D147" s="69" t="s">
        <v>144</v>
      </c>
      <c r="E147" s="27"/>
      <c r="F147" s="27"/>
      <c r="G147" s="27"/>
      <c r="H147" s="102"/>
      <c r="I147" s="27"/>
      <c r="J147" s="27"/>
      <c r="K147" s="27"/>
      <c r="L147" s="27"/>
      <c r="M147" s="27"/>
      <c r="N147" s="27"/>
      <c r="O147" s="27"/>
      <c r="P147" s="27">
        <v>60266000</v>
      </c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8"/>
      <c r="AQ147" s="28"/>
      <c r="AR147" s="86"/>
      <c r="AS147" s="23"/>
      <c r="AT147" s="23"/>
      <c r="AU147" s="23"/>
      <c r="AV147" s="87"/>
      <c r="AW147" s="87"/>
      <c r="AX147" s="87"/>
      <c r="AY147" s="87"/>
      <c r="AZ147" s="87"/>
      <c r="BA147" s="87"/>
      <c r="BB147" s="87"/>
    </row>
    <row r="148" spans="1:256" s="90" customFormat="1" x14ac:dyDescent="0.2">
      <c r="A148" s="8"/>
      <c r="B148" s="3"/>
      <c r="C148" s="3"/>
      <c r="D148" s="69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8"/>
      <c r="AQ148" s="28"/>
      <c r="AR148" s="91"/>
      <c r="AS148" s="23"/>
      <c r="AT148" s="23"/>
      <c r="AU148" s="23"/>
    </row>
    <row r="149" spans="1:256" s="132" customFormat="1" x14ac:dyDescent="0.2">
      <c r="A149" s="8"/>
      <c r="B149" s="3"/>
      <c r="C149" s="3"/>
      <c r="D149" s="141" t="s">
        <v>201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8"/>
      <c r="AQ149" s="28"/>
      <c r="AR149" s="133"/>
      <c r="AS149" s="23"/>
      <c r="AT149" s="23"/>
      <c r="AU149" s="23"/>
    </row>
    <row r="150" spans="1:256" s="132" customFormat="1" x14ac:dyDescent="0.2">
      <c r="A150" s="8"/>
      <c r="B150" s="3"/>
      <c r="C150" s="3"/>
      <c r="D150" s="69" t="s">
        <v>206</v>
      </c>
      <c r="E150" s="27"/>
      <c r="F150" s="27"/>
      <c r="G150" s="27"/>
      <c r="H150" s="27"/>
      <c r="I150" s="27"/>
      <c r="J150" s="27"/>
      <c r="K150" s="27"/>
      <c r="L150" s="27"/>
      <c r="M150" s="27"/>
      <c r="N150" s="27">
        <v>300000</v>
      </c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8"/>
      <c r="AQ150" s="28"/>
      <c r="AR150" s="133"/>
      <c r="AS150" s="23"/>
      <c r="AT150" s="23"/>
      <c r="AU150" s="23"/>
    </row>
    <row r="151" spans="1:256" s="16" customFormat="1" x14ac:dyDescent="0.2">
      <c r="A151" s="8"/>
      <c r="B151" s="3"/>
      <c r="C151" s="3"/>
      <c r="D151" s="57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86"/>
      <c r="AS151" s="23"/>
      <c r="AT151" s="23"/>
      <c r="AU151" s="23"/>
      <c r="AV151" s="87"/>
      <c r="AW151" s="87"/>
      <c r="AX151" s="87"/>
      <c r="AY151" s="87"/>
      <c r="AZ151" s="87"/>
      <c r="BA151" s="87"/>
      <c r="BB151" s="87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  <c r="BP151" s="78"/>
      <c r="BQ151" s="78"/>
      <c r="BR151" s="78"/>
      <c r="BS151" s="78"/>
      <c r="BT151" s="78"/>
      <c r="BU151" s="78"/>
      <c r="BV151" s="78"/>
      <c r="BW151" s="78"/>
      <c r="BX151" s="78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  <c r="CN151" s="78"/>
      <c r="CO151" s="78"/>
      <c r="CP151" s="78"/>
      <c r="CQ151" s="78"/>
      <c r="CR151" s="78"/>
      <c r="CS151" s="78"/>
      <c r="CT151" s="78"/>
      <c r="CU151" s="78"/>
      <c r="CV151" s="78"/>
      <c r="CW151" s="78"/>
      <c r="CX151" s="78"/>
      <c r="CY151" s="78"/>
      <c r="CZ151" s="78"/>
      <c r="DA151" s="78"/>
      <c r="DB151" s="78"/>
      <c r="DC151" s="78"/>
      <c r="DD151" s="78"/>
      <c r="DE151" s="78"/>
      <c r="DF151" s="78"/>
      <c r="DG151" s="78"/>
      <c r="DH151" s="78"/>
      <c r="DI151" s="78"/>
      <c r="DJ151" s="78"/>
      <c r="DK151" s="78"/>
      <c r="DL151" s="78"/>
      <c r="DM151" s="78"/>
      <c r="DN151" s="78"/>
      <c r="DO151" s="78"/>
      <c r="DP151" s="78"/>
      <c r="DQ151" s="78"/>
      <c r="DR151" s="78"/>
      <c r="DS151" s="78"/>
      <c r="DT151" s="78"/>
      <c r="DU151" s="78"/>
      <c r="DV151" s="78"/>
      <c r="DW151" s="78"/>
      <c r="DX151" s="78"/>
      <c r="DY151" s="78"/>
      <c r="DZ151" s="78"/>
      <c r="EA151" s="78"/>
      <c r="EB151" s="78"/>
      <c r="EC151" s="78"/>
      <c r="ED151" s="78"/>
      <c r="EE151" s="78"/>
      <c r="EF151" s="78"/>
      <c r="EG151" s="78"/>
      <c r="EH151" s="78"/>
      <c r="EI151" s="78"/>
      <c r="EJ151" s="78"/>
      <c r="EK151" s="78"/>
      <c r="EL151" s="78"/>
      <c r="EM151" s="78"/>
      <c r="EN151" s="78"/>
      <c r="EO151" s="78"/>
      <c r="EP151" s="78"/>
      <c r="EQ151" s="78"/>
      <c r="ER151" s="78"/>
      <c r="ES151" s="78"/>
      <c r="ET151" s="78"/>
      <c r="EU151" s="78"/>
      <c r="EV151" s="78"/>
      <c r="EW151" s="78"/>
      <c r="EX151" s="78"/>
      <c r="EY151" s="78"/>
      <c r="EZ151" s="78"/>
      <c r="FA151" s="78"/>
      <c r="FB151" s="78"/>
      <c r="FC151" s="78"/>
      <c r="FD151" s="78"/>
      <c r="FE151" s="78"/>
      <c r="FF151" s="78"/>
      <c r="FG151" s="78"/>
      <c r="FH151" s="78"/>
      <c r="FI151" s="78"/>
      <c r="FJ151" s="78"/>
      <c r="FK151" s="78"/>
      <c r="FL151" s="78"/>
      <c r="FM151" s="78"/>
      <c r="FN151" s="78"/>
      <c r="FO151" s="78"/>
      <c r="FP151" s="78"/>
      <c r="FQ151" s="78"/>
      <c r="FR151" s="78"/>
      <c r="FS151" s="78"/>
      <c r="FT151" s="78"/>
      <c r="FU151" s="78"/>
      <c r="FV151" s="78"/>
      <c r="FW151" s="78"/>
      <c r="FX151" s="78"/>
      <c r="FY151" s="78"/>
      <c r="FZ151" s="78"/>
      <c r="GA151" s="78"/>
      <c r="GB151" s="78"/>
      <c r="GC151" s="78"/>
      <c r="GD151" s="78"/>
      <c r="GE151" s="78"/>
      <c r="GF151" s="78"/>
      <c r="GG151" s="78"/>
      <c r="GH151" s="78"/>
      <c r="GI151" s="78"/>
      <c r="GJ151" s="78"/>
      <c r="GK151" s="78"/>
      <c r="GL151" s="78"/>
      <c r="GM151" s="78"/>
      <c r="GN151" s="78"/>
      <c r="GO151" s="78"/>
      <c r="GP151" s="78"/>
      <c r="GQ151" s="78"/>
      <c r="GR151" s="78"/>
      <c r="GS151" s="78"/>
      <c r="GT151" s="78"/>
      <c r="GU151" s="78"/>
      <c r="GV151" s="78"/>
      <c r="GW151" s="78"/>
      <c r="GX151" s="78"/>
      <c r="GY151" s="78"/>
      <c r="GZ151" s="78"/>
      <c r="HA151" s="78"/>
      <c r="HB151" s="78"/>
      <c r="HC151" s="78"/>
      <c r="HD151" s="78"/>
      <c r="HE151" s="78"/>
      <c r="HF151" s="78"/>
      <c r="HG151" s="78"/>
      <c r="HH151" s="78"/>
      <c r="HI151" s="78"/>
      <c r="HJ151" s="78"/>
      <c r="HK151" s="78"/>
      <c r="HL151" s="78"/>
      <c r="HM151" s="78"/>
      <c r="HN151" s="78"/>
      <c r="HO151" s="78"/>
      <c r="HP151" s="78"/>
      <c r="HQ151" s="78"/>
      <c r="HR151" s="78"/>
      <c r="HS151" s="78"/>
      <c r="HT151" s="78"/>
      <c r="HU151" s="78"/>
      <c r="HV151" s="78"/>
      <c r="HW151" s="78"/>
      <c r="HX151" s="78"/>
      <c r="HY151" s="78"/>
      <c r="HZ151" s="78"/>
      <c r="IA151" s="78"/>
      <c r="IB151" s="78"/>
      <c r="IC151" s="78"/>
      <c r="ID151" s="78"/>
      <c r="IE151" s="78"/>
      <c r="IF151" s="78"/>
      <c r="IG151" s="78"/>
      <c r="IH151" s="78"/>
      <c r="II151" s="78"/>
      <c r="IJ151" s="78"/>
      <c r="IK151" s="78"/>
      <c r="IL151" s="78"/>
      <c r="IM151" s="78"/>
      <c r="IN151" s="78"/>
      <c r="IO151" s="78"/>
      <c r="IP151" s="78"/>
      <c r="IQ151" s="78"/>
      <c r="IR151" s="78"/>
      <c r="IS151" s="78"/>
      <c r="IT151" s="78"/>
      <c r="IU151" s="78"/>
      <c r="IV151" s="78"/>
    </row>
    <row r="152" spans="1:256" ht="23.25" customHeight="1" x14ac:dyDescent="0.2">
      <c r="A152" s="21"/>
      <c r="B152" s="21"/>
      <c r="C152" s="21"/>
      <c r="D152" s="58"/>
      <c r="E152" s="29">
        <f>SUM(E12+E14+E88+E117+E120+E133+E136+E144)</f>
        <v>71307441548</v>
      </c>
      <c r="F152" s="29">
        <f t="shared" ref="F152:AP152" si="15">SUM(F12+F14+F88+F117+F120+F133+F136+F144)</f>
        <v>29552585886</v>
      </c>
      <c r="G152" s="29">
        <f t="shared" si="15"/>
        <v>30672539391</v>
      </c>
      <c r="H152" s="29">
        <f t="shared" si="15"/>
        <v>30672539391</v>
      </c>
      <c r="I152" s="29">
        <f t="shared" si="15"/>
        <v>0</v>
      </c>
      <c r="J152" s="29">
        <f t="shared" si="15"/>
        <v>0</v>
      </c>
      <c r="K152" s="29">
        <f t="shared" si="15"/>
        <v>569292050</v>
      </c>
      <c r="L152" s="29">
        <f t="shared" si="15"/>
        <v>0</v>
      </c>
      <c r="M152" s="29">
        <f t="shared" si="15"/>
        <v>6890690083.5</v>
      </c>
      <c r="N152" s="29">
        <f t="shared" si="15"/>
        <v>521174635</v>
      </c>
      <c r="O152" s="29">
        <f t="shared" si="15"/>
        <v>0</v>
      </c>
      <c r="P152" s="29">
        <f t="shared" si="15"/>
        <v>60266000</v>
      </c>
      <c r="Q152" s="29">
        <f t="shared" si="15"/>
        <v>0</v>
      </c>
      <c r="R152" s="29">
        <f t="shared" si="15"/>
        <v>0</v>
      </c>
      <c r="S152" s="29">
        <f t="shared" si="15"/>
        <v>0</v>
      </c>
      <c r="T152" s="29">
        <f t="shared" si="15"/>
        <v>0</v>
      </c>
      <c r="U152" s="29">
        <f t="shared" si="15"/>
        <v>0</v>
      </c>
      <c r="V152" s="29">
        <f t="shared" si="15"/>
        <v>0</v>
      </c>
      <c r="W152" s="29">
        <f t="shared" si="15"/>
        <v>60266000</v>
      </c>
      <c r="X152" s="29">
        <f t="shared" si="15"/>
        <v>0</v>
      </c>
      <c r="Y152" s="29">
        <f t="shared" si="15"/>
        <v>38713962159.5</v>
      </c>
      <c r="Z152" s="29">
        <f t="shared" si="15"/>
        <v>0</v>
      </c>
      <c r="AA152" s="29">
        <f t="shared" si="15"/>
        <v>0</v>
      </c>
      <c r="AB152" s="29">
        <f t="shared" si="15"/>
        <v>80000000</v>
      </c>
      <c r="AC152" s="29">
        <f t="shared" si="15"/>
        <v>21319635330</v>
      </c>
      <c r="AD152" s="29">
        <f t="shared" si="15"/>
        <v>0</v>
      </c>
      <c r="AE152" s="29">
        <f t="shared" si="15"/>
        <v>0</v>
      </c>
      <c r="AF152" s="29">
        <f t="shared" si="15"/>
        <v>0</v>
      </c>
      <c r="AG152" s="29">
        <f t="shared" si="15"/>
        <v>0</v>
      </c>
      <c r="AH152" s="29">
        <f t="shared" si="15"/>
        <v>0</v>
      </c>
      <c r="AI152" s="29">
        <f t="shared" si="15"/>
        <v>0</v>
      </c>
      <c r="AJ152" s="29">
        <f t="shared" si="15"/>
        <v>0</v>
      </c>
      <c r="AK152" s="29">
        <f t="shared" si="15"/>
        <v>60266000</v>
      </c>
      <c r="AL152" s="29">
        <f t="shared" si="15"/>
        <v>60266000</v>
      </c>
      <c r="AM152" s="29">
        <f t="shared" si="15"/>
        <v>0</v>
      </c>
      <c r="AN152" s="29">
        <f t="shared" si="15"/>
        <v>656524446</v>
      </c>
      <c r="AO152" s="29">
        <f t="shared" si="15"/>
        <v>22116425776</v>
      </c>
      <c r="AP152" s="29">
        <f t="shared" si="15"/>
        <v>87904977931.5</v>
      </c>
      <c r="AQ152" s="29"/>
      <c r="AV152" s="87"/>
      <c r="AW152" s="87"/>
      <c r="AX152" s="87"/>
      <c r="AY152" s="87"/>
      <c r="AZ152" s="87"/>
      <c r="BA152" s="87"/>
      <c r="BB152" s="87"/>
    </row>
    <row r="153" spans="1:256" x14ac:dyDescent="0.2">
      <c r="B153" s="2"/>
      <c r="C153" s="2"/>
      <c r="D153" s="23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V153" s="87"/>
      <c r="AW153" s="87"/>
      <c r="AX153" s="87"/>
      <c r="AY153" s="87"/>
      <c r="AZ153" s="87"/>
      <c r="BA153" s="87"/>
      <c r="BB153" s="87"/>
    </row>
    <row r="154" spans="1:256" x14ac:dyDescent="0.2">
      <c r="B154" s="20"/>
      <c r="C154" s="18"/>
      <c r="D154" s="134"/>
      <c r="E154" s="30">
        <f>E152-E11</f>
        <v>0</v>
      </c>
      <c r="F154" s="30">
        <f t="shared" ref="F154:AP154" si="16">F152-F11</f>
        <v>0</v>
      </c>
      <c r="G154" s="30">
        <f t="shared" si="16"/>
        <v>0</v>
      </c>
      <c r="H154" s="30">
        <f t="shared" si="16"/>
        <v>0</v>
      </c>
      <c r="I154" s="30">
        <f t="shared" si="16"/>
        <v>0</v>
      </c>
      <c r="J154" s="30">
        <f t="shared" si="16"/>
        <v>0</v>
      </c>
      <c r="K154" s="30">
        <f t="shared" si="16"/>
        <v>0</v>
      </c>
      <c r="L154" s="30">
        <f t="shared" si="16"/>
        <v>0</v>
      </c>
      <c r="M154" s="30">
        <f t="shared" si="16"/>
        <v>0</v>
      </c>
      <c r="N154" s="30">
        <f t="shared" si="16"/>
        <v>0</v>
      </c>
      <c r="O154" s="30">
        <f t="shared" si="16"/>
        <v>0</v>
      </c>
      <c r="P154" s="30">
        <f t="shared" si="16"/>
        <v>0</v>
      </c>
      <c r="Q154" s="30">
        <f t="shared" si="16"/>
        <v>0</v>
      </c>
      <c r="R154" s="30">
        <f t="shared" si="16"/>
        <v>0</v>
      </c>
      <c r="S154" s="30">
        <f t="shared" si="16"/>
        <v>0</v>
      </c>
      <c r="T154" s="30">
        <f t="shared" si="16"/>
        <v>0</v>
      </c>
      <c r="U154" s="30">
        <f t="shared" si="16"/>
        <v>0</v>
      </c>
      <c r="V154" s="30">
        <f t="shared" si="16"/>
        <v>0</v>
      </c>
      <c r="W154" s="30">
        <f t="shared" si="16"/>
        <v>0</v>
      </c>
      <c r="X154" s="30">
        <f t="shared" si="16"/>
        <v>0</v>
      </c>
      <c r="Y154" s="30">
        <f t="shared" si="16"/>
        <v>0</v>
      </c>
      <c r="Z154" s="30">
        <f t="shared" si="16"/>
        <v>0</v>
      </c>
      <c r="AA154" s="30">
        <f t="shared" si="16"/>
        <v>0</v>
      </c>
      <c r="AB154" s="30">
        <f t="shared" si="16"/>
        <v>0</v>
      </c>
      <c r="AC154" s="30">
        <f t="shared" si="16"/>
        <v>0</v>
      </c>
      <c r="AD154" s="30">
        <f t="shared" si="16"/>
        <v>0</v>
      </c>
      <c r="AE154" s="30">
        <f t="shared" si="16"/>
        <v>0</v>
      </c>
      <c r="AF154" s="30">
        <f t="shared" si="16"/>
        <v>0</v>
      </c>
      <c r="AG154" s="30">
        <f t="shared" si="16"/>
        <v>0</v>
      </c>
      <c r="AH154" s="30">
        <f t="shared" si="16"/>
        <v>0</v>
      </c>
      <c r="AI154" s="30">
        <f t="shared" si="16"/>
        <v>0</v>
      </c>
      <c r="AJ154" s="30">
        <f t="shared" si="16"/>
        <v>0</v>
      </c>
      <c r="AK154" s="30">
        <f t="shared" si="16"/>
        <v>0</v>
      </c>
      <c r="AL154" s="30">
        <f t="shared" si="16"/>
        <v>0</v>
      </c>
      <c r="AM154" s="30">
        <f t="shared" si="16"/>
        <v>0</v>
      </c>
      <c r="AN154" s="30">
        <f t="shared" si="16"/>
        <v>0</v>
      </c>
      <c r="AO154" s="30">
        <f t="shared" si="16"/>
        <v>0</v>
      </c>
      <c r="AP154" s="30">
        <f t="shared" si="16"/>
        <v>0</v>
      </c>
      <c r="AQ154" s="85"/>
      <c r="AV154" s="87"/>
      <c r="AW154" s="87"/>
      <c r="AX154" s="87"/>
      <c r="AY154" s="87"/>
      <c r="AZ154" s="87"/>
      <c r="BA154" s="87"/>
      <c r="BB154" s="87"/>
    </row>
    <row r="155" spans="1:256" ht="15" x14ac:dyDescent="0.2">
      <c r="B155" s="18"/>
      <c r="C155" s="18"/>
      <c r="D155" s="18"/>
      <c r="E155" s="43"/>
      <c r="F155" s="43"/>
      <c r="G155" s="76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V155" s="87"/>
      <c r="AW155" s="87"/>
      <c r="AX155" s="87"/>
      <c r="AY155" s="87"/>
      <c r="AZ155" s="87"/>
      <c r="BA155" s="87"/>
      <c r="BB155" s="87"/>
    </row>
    <row r="156" spans="1:256" ht="15" x14ac:dyDescent="0.2">
      <c r="B156" s="18"/>
      <c r="C156" s="18"/>
      <c r="D156" s="86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76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571"/>
      <c r="AP156" s="571"/>
      <c r="AQ156" s="85"/>
      <c r="AV156" s="87"/>
      <c r="AW156" s="87"/>
      <c r="AX156" s="87"/>
      <c r="AY156" s="87"/>
      <c r="AZ156" s="87"/>
      <c r="BA156" s="87"/>
      <c r="BB156" s="87"/>
    </row>
    <row r="157" spans="1:256" ht="15" x14ac:dyDescent="0.2">
      <c r="B157" s="18"/>
      <c r="C157" s="18"/>
      <c r="D157" s="85"/>
      <c r="E157" s="43"/>
      <c r="F157" s="77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571"/>
      <c r="AP157" s="571"/>
      <c r="AQ157" s="85"/>
      <c r="AV157" s="87"/>
      <c r="AW157" s="87"/>
      <c r="AX157" s="87"/>
      <c r="AY157" s="87"/>
      <c r="AZ157" s="87"/>
      <c r="BA157" s="87"/>
      <c r="BB157" s="87"/>
    </row>
    <row r="158" spans="1:256" x14ac:dyDescent="0.2">
      <c r="B158" s="18"/>
      <c r="C158" s="18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571"/>
      <c r="AP158" s="571"/>
      <c r="AQ158" s="85"/>
      <c r="AV158" s="87"/>
      <c r="AW158" s="87"/>
      <c r="AX158" s="87"/>
      <c r="AY158" s="87"/>
      <c r="AZ158" s="87"/>
      <c r="BA158" s="87"/>
      <c r="BB158" s="87"/>
    </row>
    <row r="159" spans="1:256" x14ac:dyDescent="0.2">
      <c r="B159" s="18"/>
      <c r="C159" s="18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85"/>
      <c r="AN159" s="85"/>
      <c r="AO159" s="85"/>
      <c r="AP159" s="85"/>
      <c r="AQ159" s="85"/>
      <c r="AV159" s="87"/>
      <c r="AW159" s="87"/>
      <c r="AX159" s="87"/>
      <c r="AY159" s="87"/>
      <c r="AZ159" s="87"/>
      <c r="BA159" s="87"/>
      <c r="BB159" s="87"/>
    </row>
    <row r="160" spans="1:256" x14ac:dyDescent="0.2">
      <c r="A160" s="81"/>
      <c r="B160" s="82"/>
      <c r="C160" s="81"/>
      <c r="D160" s="70"/>
      <c r="E160" s="43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85"/>
      <c r="AN160" s="85"/>
      <c r="AO160" s="85"/>
      <c r="AP160" s="85"/>
      <c r="AQ160" s="85"/>
      <c r="AV160" s="87"/>
      <c r="AW160" s="87"/>
      <c r="AX160" s="87"/>
      <c r="AY160" s="87"/>
      <c r="AZ160" s="87"/>
      <c r="BA160" s="87"/>
      <c r="BB160" s="87"/>
    </row>
    <row r="161" spans="1:54" x14ac:dyDescent="0.2">
      <c r="B161" s="18"/>
      <c r="C161" s="18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85"/>
      <c r="AN161" s="85"/>
      <c r="AO161" s="85"/>
      <c r="AP161" s="85"/>
      <c r="AQ161" s="85"/>
      <c r="AV161" s="87"/>
      <c r="AW161" s="87"/>
      <c r="AX161" s="87"/>
      <c r="AY161" s="87"/>
      <c r="AZ161" s="87"/>
      <c r="BA161" s="87"/>
      <c r="BB161" s="87"/>
    </row>
    <row r="162" spans="1:54" x14ac:dyDescent="0.2">
      <c r="B162" s="18"/>
      <c r="C162" s="18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571"/>
      <c r="AP162" s="571"/>
      <c r="AQ162" s="85"/>
      <c r="AV162" s="87"/>
      <c r="AW162" s="87"/>
      <c r="AX162" s="87"/>
      <c r="AY162" s="87"/>
      <c r="AZ162" s="87"/>
      <c r="BA162" s="87"/>
      <c r="BB162" s="87"/>
    </row>
    <row r="163" spans="1:54" x14ac:dyDescent="0.2">
      <c r="B163" s="87"/>
      <c r="C163" s="87"/>
      <c r="D163" s="86"/>
      <c r="AO163" s="566"/>
      <c r="AP163" s="566"/>
      <c r="AV163" s="87"/>
      <c r="AW163" s="87"/>
      <c r="AX163" s="87"/>
      <c r="AY163" s="87"/>
      <c r="AZ163" s="87"/>
      <c r="BA163" s="87"/>
      <c r="BB163" s="87"/>
    </row>
    <row r="164" spans="1:54" x14ac:dyDescent="0.2">
      <c r="A164" s="87"/>
      <c r="B164" s="87"/>
      <c r="C164" s="87"/>
      <c r="D164" s="23"/>
      <c r="AV164" s="87"/>
      <c r="AW164" s="87"/>
      <c r="AX164" s="87"/>
      <c r="AY164" s="87"/>
      <c r="AZ164" s="87"/>
      <c r="BA164" s="87"/>
      <c r="BB164" s="87"/>
    </row>
    <row r="165" spans="1:54" x14ac:dyDescent="0.2">
      <c r="A165" s="87"/>
      <c r="B165" s="87"/>
      <c r="C165" s="87"/>
      <c r="D165" s="23"/>
      <c r="AV165" s="87"/>
      <c r="AW165" s="87"/>
      <c r="AX165" s="87"/>
      <c r="AY165" s="87"/>
      <c r="AZ165" s="87"/>
      <c r="BA165" s="87"/>
      <c r="BB165" s="87"/>
    </row>
    <row r="166" spans="1:54" x14ac:dyDescent="0.2">
      <c r="B166" s="87"/>
      <c r="C166" s="87"/>
      <c r="AV166" s="87"/>
      <c r="AW166" s="87"/>
      <c r="AX166" s="87"/>
      <c r="AY166" s="87"/>
      <c r="AZ166" s="87"/>
      <c r="BA166" s="87"/>
      <c r="BB166" s="87"/>
    </row>
    <row r="167" spans="1:54" x14ac:dyDescent="0.2">
      <c r="B167" s="87"/>
      <c r="C167" s="87"/>
      <c r="AV167" s="87"/>
      <c r="AW167" s="87"/>
      <c r="AX167" s="87"/>
      <c r="AY167" s="87"/>
      <c r="AZ167" s="87"/>
      <c r="BA167" s="87"/>
      <c r="BB167" s="87"/>
    </row>
    <row r="168" spans="1:54" x14ac:dyDescent="0.2">
      <c r="B168" s="87"/>
      <c r="C168" s="87"/>
      <c r="F168" s="23" t="s">
        <v>112</v>
      </c>
      <c r="AV168" s="87"/>
      <c r="AW168" s="87"/>
      <c r="AX168" s="87"/>
      <c r="AY168" s="87"/>
      <c r="AZ168" s="87"/>
      <c r="BA168" s="87"/>
      <c r="BB168" s="87"/>
    </row>
    <row r="169" spans="1:54" x14ac:dyDescent="0.2">
      <c r="B169" s="87"/>
      <c r="C169" s="87"/>
      <c r="F169" s="23" t="s">
        <v>113</v>
      </c>
      <c r="AV169" s="87"/>
      <c r="AW169" s="87"/>
      <c r="AX169" s="87"/>
      <c r="AY169" s="87"/>
      <c r="AZ169" s="87"/>
      <c r="BA169" s="87"/>
      <c r="BB169" s="87"/>
    </row>
    <row r="170" spans="1:54" x14ac:dyDescent="0.2">
      <c r="B170" s="87"/>
      <c r="C170" s="87"/>
      <c r="AV170" s="87"/>
      <c r="AW170" s="87"/>
      <c r="AX170" s="87"/>
      <c r="AY170" s="87"/>
      <c r="AZ170" s="87"/>
      <c r="BA170" s="87"/>
      <c r="BB170" s="87"/>
    </row>
    <row r="171" spans="1:54" x14ac:dyDescent="0.2">
      <c r="B171" s="87"/>
      <c r="C171" s="87"/>
      <c r="AV171" s="87"/>
      <c r="AW171" s="87"/>
      <c r="AX171" s="87"/>
      <c r="AY171" s="87"/>
      <c r="AZ171" s="87"/>
      <c r="BA171" s="87"/>
      <c r="BB171" s="87"/>
    </row>
    <row r="172" spans="1:54" x14ac:dyDescent="0.2">
      <c r="B172" s="87"/>
      <c r="C172" s="87"/>
      <c r="AV172" s="87"/>
      <c r="AW172" s="87"/>
      <c r="AX172" s="87"/>
      <c r="AY172" s="87"/>
      <c r="AZ172" s="87"/>
      <c r="BA172" s="87"/>
      <c r="BB172" s="87"/>
    </row>
    <row r="173" spans="1:54" x14ac:dyDescent="0.2">
      <c r="B173" s="87"/>
      <c r="C173" s="87"/>
      <c r="AV173" s="87"/>
      <c r="AW173" s="87"/>
      <c r="AX173" s="87"/>
      <c r="AY173" s="87"/>
      <c r="AZ173" s="87"/>
      <c r="BA173" s="87"/>
      <c r="BB173" s="87"/>
    </row>
    <row r="174" spans="1:54" x14ac:dyDescent="0.2">
      <c r="B174" s="87"/>
      <c r="C174" s="87"/>
      <c r="AV174" s="87"/>
      <c r="AW174" s="87"/>
      <c r="AX174" s="87"/>
      <c r="AY174" s="87"/>
      <c r="AZ174" s="87"/>
      <c r="BA174" s="87"/>
      <c r="BB174" s="87"/>
    </row>
    <row r="175" spans="1:54" x14ac:dyDescent="0.2">
      <c r="B175" s="87"/>
      <c r="C175" s="87"/>
      <c r="AV175" s="87"/>
      <c r="AW175" s="87"/>
      <c r="AX175" s="87"/>
      <c r="AY175" s="87"/>
      <c r="AZ175" s="87"/>
      <c r="BA175" s="87"/>
      <c r="BB175" s="87"/>
    </row>
    <row r="176" spans="1:54" x14ac:dyDescent="0.2">
      <c r="B176" s="87"/>
      <c r="C176" s="87"/>
      <c r="AV176" s="87"/>
      <c r="AW176" s="87"/>
      <c r="AX176" s="87"/>
      <c r="AY176" s="87"/>
      <c r="AZ176" s="87"/>
      <c r="BA176" s="87"/>
      <c r="BB176" s="87"/>
    </row>
    <row r="177" spans="2:54" x14ac:dyDescent="0.2">
      <c r="B177" s="87"/>
      <c r="C177" s="87"/>
      <c r="AV177" s="87"/>
      <c r="AW177" s="87"/>
      <c r="AX177" s="87"/>
      <c r="AY177" s="87"/>
      <c r="AZ177" s="87"/>
      <c r="BA177" s="87"/>
      <c r="BB177" s="87"/>
    </row>
    <row r="178" spans="2:54" x14ac:dyDescent="0.2">
      <c r="B178" s="87"/>
      <c r="C178" s="87"/>
      <c r="AV178" s="87"/>
      <c r="AW178" s="87"/>
      <c r="AX178" s="87"/>
      <c r="AY178" s="87"/>
      <c r="AZ178" s="87"/>
      <c r="BA178" s="87"/>
      <c r="BB178" s="87"/>
    </row>
    <row r="179" spans="2:54" x14ac:dyDescent="0.2">
      <c r="B179" s="87"/>
      <c r="C179" s="87"/>
      <c r="AV179" s="87"/>
      <c r="AW179" s="87"/>
      <c r="AX179" s="87"/>
      <c r="AY179" s="87"/>
      <c r="AZ179" s="87"/>
      <c r="BA179" s="87"/>
      <c r="BB179" s="87"/>
    </row>
    <row r="180" spans="2:54" x14ac:dyDescent="0.2">
      <c r="B180" s="87"/>
      <c r="C180" s="87"/>
      <c r="AV180" s="87"/>
      <c r="AW180" s="87"/>
      <c r="AX180" s="87"/>
      <c r="AY180" s="87"/>
      <c r="AZ180" s="87"/>
      <c r="BA180" s="87"/>
      <c r="BB180" s="87"/>
    </row>
    <row r="181" spans="2:54" x14ac:dyDescent="0.2">
      <c r="B181" s="87"/>
      <c r="C181" s="87"/>
      <c r="AV181" s="87"/>
      <c r="AW181" s="87"/>
      <c r="AX181" s="87"/>
      <c r="AY181" s="87"/>
      <c r="AZ181" s="87"/>
      <c r="BA181" s="87"/>
      <c r="BB181" s="87"/>
    </row>
    <row r="182" spans="2:54" x14ac:dyDescent="0.2">
      <c r="B182" s="87"/>
      <c r="C182" s="87"/>
      <c r="AV182" s="87"/>
      <c r="AW182" s="87"/>
      <c r="AX182" s="87"/>
      <c r="AY182" s="87"/>
      <c r="AZ182" s="87"/>
      <c r="BA182" s="87"/>
      <c r="BB182" s="87"/>
    </row>
    <row r="183" spans="2:54" x14ac:dyDescent="0.2">
      <c r="B183" s="87"/>
      <c r="C183" s="87"/>
      <c r="AV183" s="87"/>
      <c r="AW183" s="87"/>
      <c r="AX183" s="87"/>
      <c r="AY183" s="87"/>
      <c r="AZ183" s="87"/>
      <c r="BA183" s="87"/>
      <c r="BB183" s="87"/>
    </row>
    <row r="184" spans="2:54" x14ac:dyDescent="0.2">
      <c r="B184" s="87"/>
      <c r="C184" s="87"/>
      <c r="AV184" s="87"/>
      <c r="AW184" s="87"/>
      <c r="AX184" s="87"/>
      <c r="AY184" s="87"/>
      <c r="AZ184" s="87"/>
      <c r="BA184" s="87"/>
      <c r="BB184" s="87"/>
    </row>
    <row r="185" spans="2:54" x14ac:dyDescent="0.2">
      <c r="B185" s="87"/>
      <c r="C185" s="87"/>
      <c r="AV185" s="87"/>
      <c r="AW185" s="87"/>
      <c r="AX185" s="87"/>
      <c r="AY185" s="87"/>
      <c r="AZ185" s="87"/>
      <c r="BA185" s="87"/>
      <c r="BB185" s="87"/>
    </row>
    <row r="186" spans="2:54" x14ac:dyDescent="0.2">
      <c r="B186" s="87"/>
      <c r="C186" s="87"/>
      <c r="AV186" s="87"/>
      <c r="AW186" s="87"/>
      <c r="AX186" s="87"/>
      <c r="AY186" s="87"/>
      <c r="AZ186" s="87"/>
      <c r="BA186" s="87"/>
      <c r="BB186" s="87"/>
    </row>
    <row r="187" spans="2:54" x14ac:dyDescent="0.2">
      <c r="B187" s="87"/>
      <c r="C187" s="87"/>
      <c r="AV187" s="87"/>
      <c r="AW187" s="87"/>
      <c r="AX187" s="87"/>
      <c r="AY187" s="87"/>
      <c r="AZ187" s="87"/>
      <c r="BA187" s="87"/>
      <c r="BB187" s="87"/>
    </row>
    <row r="188" spans="2:54" x14ac:dyDescent="0.2">
      <c r="B188" s="87"/>
      <c r="C188" s="87"/>
      <c r="AV188" s="87"/>
      <c r="AW188" s="87"/>
      <c r="AX188" s="87"/>
      <c r="AY188" s="87"/>
      <c r="AZ188" s="87"/>
      <c r="BA188" s="87"/>
      <c r="BB188" s="87"/>
    </row>
    <row r="189" spans="2:54" x14ac:dyDescent="0.2">
      <c r="B189" s="87"/>
      <c r="C189" s="87"/>
      <c r="AV189" s="87"/>
      <c r="AW189" s="87"/>
      <c r="AX189" s="87"/>
      <c r="AY189" s="87"/>
      <c r="AZ189" s="87"/>
      <c r="BA189" s="87"/>
      <c r="BB189" s="87"/>
    </row>
    <row r="190" spans="2:54" x14ac:dyDescent="0.2">
      <c r="B190" s="87"/>
      <c r="C190" s="87"/>
      <c r="AV190" s="87"/>
      <c r="AW190" s="87"/>
      <c r="AX190" s="87"/>
      <c r="AY190" s="87"/>
      <c r="AZ190" s="87"/>
      <c r="BA190" s="87"/>
      <c r="BB190" s="87"/>
    </row>
    <row r="191" spans="2:54" x14ac:dyDescent="0.2">
      <c r="B191" s="87"/>
      <c r="C191" s="87"/>
      <c r="AV191" s="87"/>
      <c r="AW191" s="87"/>
      <c r="AX191" s="87"/>
      <c r="AY191" s="87"/>
      <c r="AZ191" s="87"/>
      <c r="BA191" s="87"/>
      <c r="BB191" s="87"/>
    </row>
    <row r="192" spans="2:54" x14ac:dyDescent="0.2">
      <c r="B192" s="87"/>
      <c r="C192" s="87"/>
      <c r="AV192" s="87"/>
      <c r="AW192" s="87"/>
      <c r="AX192" s="87"/>
      <c r="AY192" s="87"/>
      <c r="AZ192" s="87"/>
      <c r="BA192" s="87"/>
      <c r="BB192" s="87"/>
    </row>
    <row r="193" spans="2:54" x14ac:dyDescent="0.2">
      <c r="B193" s="87"/>
      <c r="C193" s="87"/>
      <c r="AV193" s="87"/>
      <c r="AW193" s="87"/>
      <c r="AX193" s="87"/>
      <c r="AY193" s="87"/>
      <c r="AZ193" s="87"/>
      <c r="BA193" s="87"/>
      <c r="BB193" s="87"/>
    </row>
    <row r="194" spans="2:54" x14ac:dyDescent="0.2">
      <c r="B194" s="87"/>
      <c r="C194" s="87"/>
      <c r="AV194" s="87"/>
      <c r="AW194" s="87"/>
      <c r="AX194" s="87"/>
      <c r="AY194" s="87"/>
      <c r="AZ194" s="87"/>
      <c r="BA194" s="87"/>
      <c r="BB194" s="87"/>
    </row>
    <row r="195" spans="2:54" x14ac:dyDescent="0.2">
      <c r="B195" s="87"/>
      <c r="C195" s="87"/>
      <c r="AV195" s="87"/>
      <c r="AW195" s="87"/>
      <c r="AX195" s="87"/>
      <c r="AY195" s="87"/>
      <c r="AZ195" s="87"/>
      <c r="BA195" s="87"/>
      <c r="BB195" s="87"/>
    </row>
    <row r="196" spans="2:54" x14ac:dyDescent="0.2">
      <c r="B196" s="87"/>
      <c r="C196" s="87"/>
      <c r="AV196" s="87"/>
      <c r="AW196" s="87"/>
      <c r="AX196" s="87"/>
      <c r="AY196" s="87"/>
      <c r="AZ196" s="87"/>
      <c r="BA196" s="87"/>
      <c r="BB196" s="87"/>
    </row>
    <row r="197" spans="2:54" x14ac:dyDescent="0.2">
      <c r="B197" s="87"/>
      <c r="C197" s="87"/>
      <c r="AV197" s="87"/>
      <c r="AW197" s="87"/>
      <c r="AX197" s="87"/>
      <c r="AY197" s="87"/>
      <c r="AZ197" s="87"/>
      <c r="BA197" s="87"/>
      <c r="BB197" s="87"/>
    </row>
    <row r="198" spans="2:54" x14ac:dyDescent="0.2">
      <c r="B198" s="87"/>
      <c r="C198" s="87"/>
      <c r="AV198" s="87"/>
      <c r="AW198" s="87"/>
      <c r="AX198" s="87"/>
      <c r="AY198" s="87"/>
      <c r="AZ198" s="87"/>
      <c r="BA198" s="87"/>
      <c r="BB198" s="87"/>
    </row>
    <row r="199" spans="2:54" x14ac:dyDescent="0.2">
      <c r="B199" s="87"/>
      <c r="C199" s="87"/>
      <c r="AV199" s="87"/>
      <c r="AW199" s="87"/>
      <c r="AX199" s="87"/>
      <c r="AY199" s="87"/>
      <c r="AZ199" s="87"/>
      <c r="BA199" s="87"/>
      <c r="BB199" s="87"/>
    </row>
    <row r="200" spans="2:54" x14ac:dyDescent="0.2">
      <c r="B200" s="87"/>
      <c r="C200" s="87"/>
      <c r="AV200" s="87"/>
      <c r="AW200" s="87"/>
      <c r="AX200" s="87"/>
      <c r="AY200" s="87"/>
      <c r="AZ200" s="87"/>
      <c r="BA200" s="87"/>
      <c r="BB200" s="87"/>
    </row>
    <row r="201" spans="2:54" x14ac:dyDescent="0.2">
      <c r="B201" s="87"/>
      <c r="C201" s="87"/>
      <c r="D201" s="67" t="s">
        <v>68</v>
      </c>
      <c r="AV201" s="87"/>
      <c r="AW201" s="87"/>
      <c r="AX201" s="87"/>
      <c r="AY201" s="87"/>
      <c r="AZ201" s="87"/>
      <c r="BA201" s="87"/>
      <c r="BB201" s="87"/>
    </row>
    <row r="202" spans="2:54" x14ac:dyDescent="0.2">
      <c r="B202" s="87"/>
      <c r="C202" s="87"/>
      <c r="D202" s="67" t="s">
        <v>69</v>
      </c>
      <c r="AV202" s="87"/>
      <c r="AW202" s="87"/>
      <c r="AX202" s="87"/>
      <c r="AY202" s="87"/>
      <c r="AZ202" s="87"/>
      <c r="BA202" s="87"/>
      <c r="BB202" s="87"/>
    </row>
    <row r="203" spans="2:54" x14ac:dyDescent="0.2">
      <c r="B203" s="87"/>
      <c r="C203" s="87"/>
      <c r="D203" s="67" t="s">
        <v>70</v>
      </c>
      <c r="AV203" s="87"/>
      <c r="AW203" s="87"/>
      <c r="AX203" s="87"/>
      <c r="AY203" s="87"/>
      <c r="AZ203" s="87"/>
      <c r="BA203" s="87"/>
      <c r="BB203" s="87"/>
    </row>
    <row r="204" spans="2:54" x14ac:dyDescent="0.2">
      <c r="B204" s="87"/>
      <c r="C204" s="87"/>
      <c r="D204" s="67" t="s">
        <v>71</v>
      </c>
      <c r="AV204" s="87"/>
      <c r="AW204" s="87"/>
      <c r="AX204" s="87"/>
      <c r="AY204" s="87"/>
      <c r="AZ204" s="87"/>
      <c r="BA204" s="87"/>
      <c r="BB204" s="87"/>
    </row>
    <row r="205" spans="2:54" x14ac:dyDescent="0.2">
      <c r="B205" s="87"/>
      <c r="C205" s="87"/>
      <c r="D205" s="67" t="s">
        <v>72</v>
      </c>
      <c r="AV205" s="87"/>
      <c r="AW205" s="87"/>
      <c r="AX205" s="87"/>
      <c r="AY205" s="87"/>
      <c r="AZ205" s="87"/>
      <c r="BA205" s="87"/>
      <c r="BB205" s="87"/>
    </row>
    <row r="206" spans="2:54" x14ac:dyDescent="0.2">
      <c r="B206" s="87"/>
      <c r="C206" s="87"/>
      <c r="D206" s="67" t="s">
        <v>73</v>
      </c>
      <c r="AV206" s="87"/>
      <c r="AW206" s="87"/>
      <c r="AX206" s="87"/>
      <c r="AY206" s="87"/>
      <c r="AZ206" s="87"/>
      <c r="BA206" s="87"/>
      <c r="BB206" s="87"/>
    </row>
    <row r="207" spans="2:54" x14ac:dyDescent="0.2">
      <c r="B207" s="87"/>
      <c r="C207" s="87"/>
      <c r="D207" s="67" t="s">
        <v>74</v>
      </c>
      <c r="AV207" s="87"/>
      <c r="AW207" s="87"/>
      <c r="AX207" s="87"/>
      <c r="AY207" s="87"/>
      <c r="AZ207" s="87"/>
      <c r="BA207" s="87"/>
      <c r="BB207" s="87"/>
    </row>
    <row r="208" spans="2:54" x14ac:dyDescent="0.2">
      <c r="B208" s="87"/>
      <c r="C208" s="87"/>
      <c r="D208" s="67" t="s">
        <v>75</v>
      </c>
      <c r="AV208" s="87"/>
      <c r="AW208" s="87"/>
      <c r="AX208" s="87"/>
      <c r="AY208" s="87"/>
      <c r="AZ208" s="87"/>
      <c r="BA208" s="87"/>
      <c r="BB208" s="87"/>
    </row>
    <row r="209" spans="2:54" x14ac:dyDescent="0.2">
      <c r="B209" s="87"/>
      <c r="C209" s="87"/>
      <c r="D209" s="67" t="s">
        <v>76</v>
      </c>
      <c r="AV209" s="87"/>
      <c r="AW209" s="87"/>
      <c r="AX209" s="87"/>
      <c r="AY209" s="87"/>
      <c r="AZ209" s="87"/>
      <c r="BA209" s="87"/>
      <c r="BB209" s="87"/>
    </row>
    <row r="210" spans="2:54" x14ac:dyDescent="0.2">
      <c r="B210" s="87"/>
      <c r="C210" s="87"/>
      <c r="D210" s="67" t="s">
        <v>77</v>
      </c>
      <c r="AV210" s="87"/>
      <c r="AW210" s="87"/>
      <c r="AX210" s="87"/>
      <c r="AY210" s="87"/>
      <c r="AZ210" s="87"/>
      <c r="BA210" s="87"/>
      <c r="BB210" s="87"/>
    </row>
    <row r="211" spans="2:54" x14ac:dyDescent="0.2">
      <c r="B211" s="87"/>
      <c r="C211" s="87"/>
      <c r="D211" s="67" t="s">
        <v>78</v>
      </c>
      <c r="AV211" s="87"/>
      <c r="AW211" s="87"/>
      <c r="AX211" s="87"/>
      <c r="AY211" s="87"/>
      <c r="AZ211" s="87"/>
      <c r="BA211" s="87"/>
      <c r="BB211" s="87"/>
    </row>
    <row r="212" spans="2:54" x14ac:dyDescent="0.2">
      <c r="B212" s="87"/>
      <c r="C212" s="87"/>
      <c r="D212" s="67" t="s">
        <v>79</v>
      </c>
      <c r="AV212" s="87"/>
      <c r="AW212" s="87"/>
      <c r="AX212" s="87"/>
      <c r="AY212" s="87"/>
      <c r="AZ212" s="87"/>
      <c r="BA212" s="87"/>
      <c r="BB212" s="87"/>
    </row>
    <row r="213" spans="2:54" x14ac:dyDescent="0.2">
      <c r="B213" s="87"/>
      <c r="C213" s="87"/>
      <c r="D213" s="67" t="s">
        <v>80</v>
      </c>
      <c r="AV213" s="87"/>
      <c r="AW213" s="87"/>
      <c r="AX213" s="87"/>
      <c r="AY213" s="87"/>
      <c r="AZ213" s="87"/>
      <c r="BA213" s="87"/>
      <c r="BB213" s="87"/>
    </row>
    <row r="214" spans="2:54" x14ac:dyDescent="0.2">
      <c r="B214" s="87"/>
      <c r="C214" s="87"/>
      <c r="D214" s="67" t="s">
        <v>81</v>
      </c>
      <c r="AV214" s="87"/>
      <c r="AW214" s="87"/>
      <c r="AX214" s="87"/>
      <c r="AY214" s="87"/>
      <c r="AZ214" s="87"/>
      <c r="BA214" s="87"/>
      <c r="BB214" s="87"/>
    </row>
    <row r="215" spans="2:54" x14ac:dyDescent="0.2">
      <c r="B215" s="87"/>
      <c r="C215" s="87"/>
      <c r="D215" s="67" t="s">
        <v>82</v>
      </c>
      <c r="AV215" s="87"/>
      <c r="AW215" s="87"/>
      <c r="AX215" s="87"/>
      <c r="AY215" s="87"/>
      <c r="AZ215" s="87"/>
      <c r="BA215" s="87"/>
      <c r="BB215" s="87"/>
    </row>
    <row r="216" spans="2:54" x14ac:dyDescent="0.2">
      <c r="B216" s="87"/>
      <c r="C216" s="87"/>
      <c r="D216" s="67" t="s">
        <v>83</v>
      </c>
      <c r="AV216" s="87"/>
      <c r="AW216" s="87"/>
      <c r="AX216" s="87"/>
      <c r="AY216" s="87"/>
      <c r="AZ216" s="87"/>
      <c r="BA216" s="87"/>
      <c r="BB216" s="87"/>
    </row>
    <row r="217" spans="2:54" x14ac:dyDescent="0.2">
      <c r="B217" s="87"/>
      <c r="C217" s="87"/>
      <c r="D217" s="67" t="s">
        <v>84</v>
      </c>
      <c r="AV217" s="87"/>
      <c r="AW217" s="87"/>
      <c r="AX217" s="87"/>
      <c r="AY217" s="87"/>
      <c r="AZ217" s="87"/>
      <c r="BA217" s="87"/>
      <c r="BB217" s="87"/>
    </row>
    <row r="218" spans="2:54" x14ac:dyDescent="0.2">
      <c r="B218" s="87"/>
      <c r="C218" s="87"/>
      <c r="D218" s="67" t="s">
        <v>85</v>
      </c>
      <c r="AV218" s="87"/>
      <c r="AW218" s="87"/>
      <c r="AX218" s="87"/>
      <c r="AY218" s="87"/>
      <c r="AZ218" s="87"/>
      <c r="BA218" s="87"/>
      <c r="BB218" s="87"/>
    </row>
    <row r="219" spans="2:54" x14ac:dyDescent="0.2">
      <c r="B219" s="87"/>
      <c r="C219" s="87"/>
      <c r="D219" s="67" t="s">
        <v>86</v>
      </c>
      <c r="AV219" s="87"/>
      <c r="AW219" s="87"/>
      <c r="AX219" s="87"/>
      <c r="AY219" s="87"/>
      <c r="AZ219" s="87"/>
      <c r="BA219" s="87"/>
      <c r="BB219" s="87"/>
    </row>
    <row r="220" spans="2:54" x14ac:dyDescent="0.2">
      <c r="B220" s="87"/>
      <c r="C220" s="87"/>
      <c r="D220" s="67" t="s">
        <v>87</v>
      </c>
      <c r="AV220" s="87"/>
      <c r="AW220" s="87"/>
      <c r="AX220" s="87"/>
      <c r="AY220" s="87"/>
      <c r="AZ220" s="87"/>
      <c r="BA220" s="87"/>
      <c r="BB220" s="87"/>
    </row>
    <row r="221" spans="2:54" x14ac:dyDescent="0.2">
      <c r="B221" s="87"/>
      <c r="C221" s="87"/>
      <c r="D221" s="67" t="s">
        <v>88</v>
      </c>
      <c r="AV221" s="87"/>
      <c r="AW221" s="87"/>
      <c r="AX221" s="87"/>
      <c r="AY221" s="87"/>
      <c r="AZ221" s="87"/>
      <c r="BA221" s="87"/>
      <c r="BB221" s="87"/>
    </row>
    <row r="222" spans="2:54" x14ac:dyDescent="0.2">
      <c r="B222" s="87"/>
      <c r="C222" s="87"/>
      <c r="D222" s="67" t="s">
        <v>89</v>
      </c>
      <c r="AV222" s="87"/>
      <c r="AW222" s="87"/>
      <c r="AX222" s="87"/>
      <c r="AY222" s="87"/>
      <c r="AZ222" s="87"/>
      <c r="BA222" s="87"/>
      <c r="BB222" s="87"/>
    </row>
    <row r="223" spans="2:54" x14ac:dyDescent="0.2">
      <c r="B223" s="87"/>
      <c r="C223" s="87"/>
      <c r="D223" s="67" t="s">
        <v>90</v>
      </c>
      <c r="AV223" s="87"/>
      <c r="AW223" s="87"/>
      <c r="AX223" s="87"/>
      <c r="AY223" s="87"/>
      <c r="AZ223" s="87"/>
      <c r="BA223" s="87"/>
      <c r="BB223" s="87"/>
    </row>
    <row r="224" spans="2:54" x14ac:dyDescent="0.2">
      <c r="B224" s="87"/>
      <c r="C224" s="87"/>
      <c r="D224" s="67" t="s">
        <v>91</v>
      </c>
      <c r="AV224" s="87"/>
      <c r="AW224" s="87"/>
      <c r="AX224" s="87"/>
      <c r="AY224" s="87"/>
      <c r="AZ224" s="87"/>
      <c r="BA224" s="87"/>
      <c r="BB224" s="87"/>
    </row>
    <row r="225" spans="2:54" x14ac:dyDescent="0.2">
      <c r="B225" s="87"/>
      <c r="C225" s="87"/>
      <c r="D225" s="67" t="s">
        <v>92</v>
      </c>
      <c r="AV225" s="87"/>
      <c r="AW225" s="87"/>
      <c r="AX225" s="87"/>
      <c r="AY225" s="87"/>
      <c r="AZ225" s="87"/>
      <c r="BA225" s="87"/>
      <c r="BB225" s="87"/>
    </row>
    <row r="226" spans="2:54" x14ac:dyDescent="0.2">
      <c r="B226" s="87"/>
      <c r="C226" s="87"/>
      <c r="D226" s="67" t="s">
        <v>93</v>
      </c>
      <c r="AV226" s="87"/>
      <c r="AW226" s="87"/>
      <c r="AX226" s="87"/>
      <c r="AY226" s="87"/>
      <c r="AZ226" s="87"/>
      <c r="BA226" s="87"/>
      <c r="BB226" s="87"/>
    </row>
    <row r="227" spans="2:54" x14ac:dyDescent="0.2">
      <c r="B227" s="87"/>
      <c r="C227" s="87"/>
      <c r="D227" s="67" t="s">
        <v>94</v>
      </c>
      <c r="AV227" s="87"/>
      <c r="AW227" s="87"/>
      <c r="AX227" s="87"/>
      <c r="AY227" s="87"/>
      <c r="AZ227" s="87"/>
      <c r="BA227" s="87"/>
      <c r="BB227" s="87"/>
    </row>
    <row r="228" spans="2:54" x14ac:dyDescent="0.2">
      <c r="B228" s="87"/>
      <c r="C228" s="87"/>
      <c r="D228" s="67" t="s">
        <v>95</v>
      </c>
      <c r="AV228" s="87"/>
      <c r="AW228" s="87"/>
      <c r="AX228" s="87"/>
      <c r="AY228" s="87"/>
      <c r="AZ228" s="87"/>
      <c r="BA228" s="87"/>
      <c r="BB228" s="87"/>
    </row>
    <row r="229" spans="2:54" x14ac:dyDescent="0.2">
      <c r="B229" s="87"/>
      <c r="C229" s="87"/>
      <c r="D229" s="67" t="s">
        <v>96</v>
      </c>
      <c r="AV229" s="87"/>
      <c r="AW229" s="87"/>
      <c r="AX229" s="87"/>
      <c r="AY229" s="87"/>
      <c r="AZ229" s="87"/>
      <c r="BA229" s="87"/>
      <c r="BB229" s="87"/>
    </row>
    <row r="230" spans="2:54" x14ac:dyDescent="0.2">
      <c r="B230" s="87"/>
      <c r="C230" s="87"/>
      <c r="D230" s="67" t="s">
        <v>97</v>
      </c>
      <c r="AV230" s="87"/>
      <c r="AW230" s="87"/>
      <c r="AX230" s="87"/>
      <c r="AY230" s="87"/>
      <c r="AZ230" s="87"/>
      <c r="BA230" s="87"/>
      <c r="BB230" s="87"/>
    </row>
    <row r="231" spans="2:54" x14ac:dyDescent="0.2">
      <c r="B231" s="87"/>
      <c r="C231" s="87"/>
      <c r="D231" s="67" t="s">
        <v>98</v>
      </c>
      <c r="AV231" s="87"/>
      <c r="AW231" s="87"/>
      <c r="AX231" s="87"/>
      <c r="AY231" s="87"/>
      <c r="AZ231" s="87"/>
      <c r="BA231" s="87"/>
      <c r="BB231" s="87"/>
    </row>
    <row r="232" spans="2:54" x14ac:dyDescent="0.2">
      <c r="B232" s="87"/>
      <c r="C232" s="87"/>
      <c r="D232" s="67" t="s">
        <v>99</v>
      </c>
      <c r="AV232" s="87"/>
      <c r="AW232" s="87"/>
      <c r="AX232" s="87"/>
      <c r="AY232" s="87"/>
      <c r="AZ232" s="87"/>
      <c r="BA232" s="87"/>
      <c r="BB232" s="87"/>
    </row>
    <row r="233" spans="2:54" x14ac:dyDescent="0.2">
      <c r="B233" s="87"/>
      <c r="C233" s="87"/>
      <c r="D233" s="67" t="s">
        <v>100</v>
      </c>
      <c r="AV233" s="87"/>
      <c r="AW233" s="87"/>
      <c r="AX233" s="87"/>
      <c r="AY233" s="87"/>
      <c r="AZ233" s="87"/>
      <c r="BA233" s="87"/>
      <c r="BB233" s="87"/>
    </row>
    <row r="234" spans="2:54" x14ac:dyDescent="0.2">
      <c r="B234" s="87"/>
      <c r="C234" s="87"/>
      <c r="D234" s="67" t="s">
        <v>101</v>
      </c>
      <c r="AV234" s="87"/>
      <c r="AW234" s="87"/>
      <c r="AX234" s="87"/>
      <c r="AY234" s="87"/>
      <c r="AZ234" s="87"/>
      <c r="BA234" s="87"/>
      <c r="BB234" s="87"/>
    </row>
    <row r="235" spans="2:54" x14ac:dyDescent="0.2">
      <c r="B235" s="87"/>
      <c r="C235" s="87"/>
      <c r="D235" s="67" t="s">
        <v>102</v>
      </c>
      <c r="AV235" s="87"/>
      <c r="AW235" s="87"/>
      <c r="AX235" s="87"/>
      <c r="AY235" s="87"/>
      <c r="AZ235" s="87"/>
      <c r="BA235" s="87"/>
      <c r="BB235" s="87"/>
    </row>
    <row r="236" spans="2:54" x14ac:dyDescent="0.2">
      <c r="B236" s="87"/>
      <c r="C236" s="87"/>
      <c r="D236" s="67" t="s">
        <v>103</v>
      </c>
      <c r="AV236" s="87"/>
      <c r="AW236" s="87"/>
      <c r="AX236" s="87"/>
      <c r="AY236" s="87"/>
      <c r="AZ236" s="87"/>
      <c r="BA236" s="87"/>
      <c r="BB236" s="87"/>
    </row>
    <row r="237" spans="2:54" x14ac:dyDescent="0.2">
      <c r="B237" s="87"/>
      <c r="C237" s="87"/>
      <c r="D237" s="67" t="s">
        <v>104</v>
      </c>
      <c r="AV237" s="87"/>
      <c r="AW237" s="87"/>
      <c r="AX237" s="87"/>
      <c r="AY237" s="87"/>
      <c r="AZ237" s="87"/>
      <c r="BA237" s="87"/>
      <c r="BB237" s="87"/>
    </row>
    <row r="238" spans="2:54" x14ac:dyDescent="0.2">
      <c r="B238" s="87"/>
      <c r="C238" s="87"/>
      <c r="D238" s="67" t="s">
        <v>105</v>
      </c>
      <c r="AV238" s="87"/>
      <c r="AW238" s="87"/>
      <c r="AX238" s="87"/>
      <c r="AY238" s="87"/>
      <c r="AZ238" s="87"/>
      <c r="BA238" s="87"/>
      <c r="BB238" s="87"/>
    </row>
    <row r="239" spans="2:54" x14ac:dyDescent="0.2">
      <c r="B239" s="87"/>
      <c r="C239" s="87"/>
      <c r="D239" s="67" t="s">
        <v>106</v>
      </c>
      <c r="AV239" s="87"/>
      <c r="AW239" s="87"/>
      <c r="AX239" s="87"/>
      <c r="AY239" s="87"/>
      <c r="AZ239" s="87"/>
      <c r="BA239" s="87"/>
      <c r="BB239" s="87"/>
    </row>
    <row r="240" spans="2:54" x14ac:dyDescent="0.2">
      <c r="B240" s="87"/>
      <c r="C240" s="87"/>
      <c r="D240" s="67" t="s">
        <v>107</v>
      </c>
      <c r="AV240" s="87"/>
      <c r="AW240" s="87"/>
      <c r="AX240" s="87"/>
      <c r="AY240" s="87"/>
      <c r="AZ240" s="87"/>
      <c r="BA240" s="87"/>
      <c r="BB240" s="87"/>
    </row>
    <row r="241" spans="2:54" x14ac:dyDescent="0.2">
      <c r="B241" s="87"/>
      <c r="C241" s="87"/>
      <c r="D241" s="67" t="s">
        <v>108</v>
      </c>
      <c r="AV241" s="87"/>
      <c r="AW241" s="87"/>
      <c r="AX241" s="87"/>
      <c r="AY241" s="87"/>
      <c r="AZ241" s="87"/>
      <c r="BA241" s="87"/>
      <c r="BB241" s="87"/>
    </row>
    <row r="242" spans="2:54" x14ac:dyDescent="0.2">
      <c r="B242" s="87"/>
      <c r="C242" s="87"/>
      <c r="D242" s="67" t="s">
        <v>109</v>
      </c>
      <c r="AV242" s="87"/>
      <c r="AW242" s="87"/>
      <c r="AX242" s="87"/>
      <c r="AY242" s="87"/>
      <c r="AZ242" s="87"/>
      <c r="BA242" s="87"/>
      <c r="BB242" s="87"/>
    </row>
    <row r="243" spans="2:54" x14ac:dyDescent="0.2">
      <c r="B243" s="87"/>
      <c r="C243" s="87"/>
      <c r="D243" s="67" t="s">
        <v>110</v>
      </c>
      <c r="AV243" s="87"/>
      <c r="AW243" s="87"/>
      <c r="AX243" s="87"/>
      <c r="AY243" s="87"/>
      <c r="AZ243" s="87"/>
      <c r="BA243" s="87"/>
      <c r="BB243" s="87"/>
    </row>
  </sheetData>
  <autoFilter ref="A10:AQ152"/>
  <mergeCells count="41">
    <mergeCell ref="A5:D5"/>
    <mergeCell ref="X8:X9"/>
    <mergeCell ref="G8:G9"/>
    <mergeCell ref="AL8:AL9"/>
    <mergeCell ref="AC8:AC9"/>
    <mergeCell ref="J8:J9"/>
    <mergeCell ref="G6:G7"/>
    <mergeCell ref="H6:AN6"/>
    <mergeCell ref="I8:I9"/>
    <mergeCell ref="H8:H9"/>
    <mergeCell ref="AQ6:AQ9"/>
    <mergeCell ref="K8:K9"/>
    <mergeCell ref="O8:V8"/>
    <mergeCell ref="AB8:AB9"/>
    <mergeCell ref="Z8:Z9"/>
    <mergeCell ref="L8:L9"/>
    <mergeCell ref="Z7:AO7"/>
    <mergeCell ref="H7:Y7"/>
    <mergeCell ref="AV10:AW10"/>
    <mergeCell ref="Y8:Y9"/>
    <mergeCell ref="AO8:AO9"/>
    <mergeCell ref="A1:AQ1"/>
    <mergeCell ref="A3:AQ3"/>
    <mergeCell ref="A6:A9"/>
    <mergeCell ref="B6:B9"/>
    <mergeCell ref="C6:C9"/>
    <mergeCell ref="A2:AQ2"/>
    <mergeCell ref="M8:M9"/>
    <mergeCell ref="F6:F7"/>
    <mergeCell ref="F8:F9"/>
    <mergeCell ref="D6:D9"/>
    <mergeCell ref="W8:W9"/>
    <mergeCell ref="AA8:AA9"/>
    <mergeCell ref="N8:N9"/>
    <mergeCell ref="AO163:AP163"/>
    <mergeCell ref="AD8:AK8"/>
    <mergeCell ref="AM8:AN8"/>
    <mergeCell ref="AO157:AP157"/>
    <mergeCell ref="AO156:AP156"/>
    <mergeCell ref="AO158:AP158"/>
    <mergeCell ref="AO162:AP162"/>
  </mergeCells>
  <printOptions horizontalCentered="1"/>
  <pageMargins left="0.23622047244094491" right="0.23622047244094491" top="0.51181102362204722" bottom="0.23622047244094491" header="3.937007874015748E-2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workbookViewId="0">
      <selection activeCell="I15" sqref="I15"/>
    </sheetView>
  </sheetViews>
  <sheetFormatPr defaultRowHeight="15" x14ac:dyDescent="0.25"/>
  <cols>
    <col min="2" max="2" width="21.28515625" customWidth="1"/>
    <col min="3" max="3" width="18" bestFit="1" customWidth="1"/>
    <col min="4" max="4" width="17" bestFit="1" customWidth="1"/>
    <col min="5" max="5" width="18.140625" bestFit="1" customWidth="1"/>
    <col min="6" max="6" width="14.42578125" bestFit="1" customWidth="1"/>
    <col min="7" max="7" width="13.42578125" bestFit="1" customWidth="1"/>
    <col min="8" max="8" width="9.7109375" bestFit="1" customWidth="1"/>
    <col min="9" max="9" width="18" bestFit="1" customWidth="1"/>
    <col min="10" max="10" width="14.42578125" bestFit="1" customWidth="1"/>
    <col min="11" max="11" width="18.140625" bestFit="1" customWidth="1"/>
  </cols>
  <sheetData>
    <row r="2" spans="2:11" x14ac:dyDescent="0.25">
      <c r="B2" s="119" t="s">
        <v>217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11" x14ac:dyDescent="0.25">
      <c r="B3" s="144"/>
      <c r="C3" s="145" t="s">
        <v>11</v>
      </c>
      <c r="D3" s="145" t="s">
        <v>12</v>
      </c>
      <c r="E3" s="145" t="s">
        <v>13</v>
      </c>
      <c r="F3" s="145" t="s">
        <v>14</v>
      </c>
      <c r="G3" s="145" t="s">
        <v>15</v>
      </c>
      <c r="H3" s="145" t="s">
        <v>16</v>
      </c>
      <c r="I3" s="145" t="s">
        <v>211</v>
      </c>
      <c r="J3" s="145" t="s">
        <v>212</v>
      </c>
      <c r="K3" s="145" t="s">
        <v>215</v>
      </c>
    </row>
    <row r="4" spans="2:11" x14ac:dyDescent="0.25"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2:11" x14ac:dyDescent="0.25">
      <c r="B5" s="144" t="s">
        <v>213</v>
      </c>
      <c r="C5" s="146">
        <v>1004600000</v>
      </c>
      <c r="D5" s="146">
        <v>2992650532</v>
      </c>
      <c r="E5" s="146">
        <v>17904352308</v>
      </c>
      <c r="F5" s="146">
        <v>19900000</v>
      </c>
      <c r="G5" s="146">
        <v>5830000</v>
      </c>
      <c r="H5" s="146">
        <v>0</v>
      </c>
      <c r="I5" s="146">
        <v>387736000</v>
      </c>
      <c r="J5" s="146">
        <v>29939500</v>
      </c>
      <c r="K5" s="146">
        <f>SUM(C5:J5)</f>
        <v>22345008340</v>
      </c>
    </row>
    <row r="6" spans="2:11" x14ac:dyDescent="0.25">
      <c r="B6" s="147" t="s">
        <v>219</v>
      </c>
      <c r="C6" s="146"/>
      <c r="D6" s="146"/>
      <c r="E6" s="146"/>
      <c r="F6" s="146"/>
      <c r="G6" s="146"/>
      <c r="H6" s="146"/>
      <c r="I6" s="146"/>
      <c r="J6" s="146"/>
      <c r="K6" s="146"/>
    </row>
    <row r="7" spans="2:11" x14ac:dyDescent="0.25">
      <c r="B7" s="147" t="s">
        <v>216</v>
      </c>
      <c r="C7" s="146">
        <v>-73000000</v>
      </c>
      <c r="D7" s="146">
        <v>0</v>
      </c>
      <c r="E7" s="146">
        <v>-165734100</v>
      </c>
      <c r="F7" s="146">
        <v>0</v>
      </c>
      <c r="G7" s="146">
        <v>0</v>
      </c>
      <c r="H7" s="146">
        <v>0</v>
      </c>
      <c r="I7" s="146">
        <v>0</v>
      </c>
      <c r="J7" s="146">
        <v>0</v>
      </c>
      <c r="K7" s="146">
        <f>SUM(C7:J7)</f>
        <v>-238734100</v>
      </c>
    </row>
    <row r="8" spans="2:11" x14ac:dyDescent="0.25">
      <c r="B8" s="147" t="s">
        <v>218</v>
      </c>
      <c r="C8" s="146">
        <v>12505960289</v>
      </c>
      <c r="D8" s="146">
        <v>421000021</v>
      </c>
      <c r="E8" s="146">
        <v>33324850041</v>
      </c>
      <c r="F8" s="146"/>
      <c r="G8" s="146"/>
      <c r="H8" s="146"/>
      <c r="I8" s="146"/>
      <c r="J8" s="146">
        <v>1500000</v>
      </c>
      <c r="K8" s="146">
        <f>SUM(C8:J8)</f>
        <v>46253310351</v>
      </c>
    </row>
    <row r="9" spans="2:11" x14ac:dyDescent="0.25">
      <c r="B9" s="147"/>
      <c r="C9" s="146"/>
      <c r="D9" s="146"/>
      <c r="E9" s="146"/>
      <c r="F9" s="146"/>
      <c r="G9" s="146"/>
      <c r="H9" s="146"/>
      <c r="I9" s="146"/>
      <c r="J9" s="146"/>
      <c r="K9" s="146"/>
    </row>
    <row r="10" spans="2:11" ht="25.5" customHeight="1" x14ac:dyDescent="0.25">
      <c r="B10" s="148" t="s">
        <v>214</v>
      </c>
      <c r="C10" s="149">
        <f>SUM(C5:C8)</f>
        <v>13437560289</v>
      </c>
      <c r="D10" s="149">
        <f t="shared" ref="D10:K10" si="0">SUM(D5:D8)</f>
        <v>3413650553</v>
      </c>
      <c r="E10" s="149">
        <f t="shared" si="0"/>
        <v>51063468249</v>
      </c>
      <c r="F10" s="149">
        <f t="shared" si="0"/>
        <v>19900000</v>
      </c>
      <c r="G10" s="149">
        <f t="shared" si="0"/>
        <v>5830000</v>
      </c>
      <c r="H10" s="149">
        <f t="shared" si="0"/>
        <v>0</v>
      </c>
      <c r="I10" s="149">
        <f t="shared" si="0"/>
        <v>387736000</v>
      </c>
      <c r="J10" s="149">
        <f t="shared" si="0"/>
        <v>31439500</v>
      </c>
      <c r="K10" s="149">
        <f t="shared" si="0"/>
        <v>68359584591</v>
      </c>
    </row>
    <row r="12" spans="2:11" x14ac:dyDescent="0.25">
      <c r="K12" s="142"/>
    </row>
    <row r="13" spans="2:11" x14ac:dyDescent="0.25">
      <c r="I13" s="1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148"/>
  <sheetViews>
    <sheetView topLeftCell="A55" workbookViewId="0">
      <selection activeCell="D149" sqref="D149"/>
    </sheetView>
  </sheetViews>
  <sheetFormatPr defaultRowHeight="15" x14ac:dyDescent="0.25"/>
  <cols>
    <col min="3" max="3" width="56.140625" style="177" customWidth="1"/>
    <col min="4" max="4" width="18.5703125" customWidth="1"/>
    <col min="5" max="5" width="18" bestFit="1" customWidth="1"/>
    <col min="6" max="6" width="14.28515625" bestFit="1" customWidth="1"/>
    <col min="8" max="8" width="14.28515625" bestFit="1" customWidth="1"/>
    <col min="9" max="9" width="15.28515625" bestFit="1" customWidth="1"/>
    <col min="12" max="12" width="15.28515625" bestFit="1" customWidth="1"/>
  </cols>
  <sheetData>
    <row r="6" spans="2:12" x14ac:dyDescent="0.25">
      <c r="B6" t="s">
        <v>242</v>
      </c>
    </row>
    <row r="7" spans="2:12" x14ac:dyDescent="0.25">
      <c r="B7" t="s">
        <v>244</v>
      </c>
      <c r="E7" s="143">
        <f>SUM(C8:C9)</f>
        <v>12380066500</v>
      </c>
    </row>
    <row r="8" spans="2:12" x14ac:dyDescent="0.25">
      <c r="C8" s="178">
        <v>8405198000</v>
      </c>
    </row>
    <row r="9" spans="2:12" x14ac:dyDescent="0.25">
      <c r="C9" s="178">
        <v>3974868500</v>
      </c>
    </row>
    <row r="11" spans="2:12" x14ac:dyDescent="0.25">
      <c r="B11" t="s">
        <v>243</v>
      </c>
      <c r="E11" s="179">
        <v>8245916641</v>
      </c>
      <c r="L11" s="27">
        <v>1500000</v>
      </c>
    </row>
    <row r="12" spans="2:12" x14ac:dyDescent="0.25">
      <c r="B12" t="s">
        <v>245</v>
      </c>
      <c r="E12" s="179">
        <v>842097000</v>
      </c>
      <c r="L12" s="27">
        <v>1500000</v>
      </c>
    </row>
    <row r="13" spans="2:12" x14ac:dyDescent="0.25">
      <c r="L13" s="27">
        <v>5400000</v>
      </c>
    </row>
    <row r="14" spans="2:12" x14ac:dyDescent="0.25">
      <c r="E14" s="143">
        <f>SUM(E7:E13)</f>
        <v>21468080141</v>
      </c>
      <c r="L14" s="27">
        <v>5400000</v>
      </c>
    </row>
    <row r="15" spans="2:12" x14ac:dyDescent="0.25">
      <c r="E15" s="179">
        <v>21958160276</v>
      </c>
      <c r="L15" s="27">
        <v>5400000</v>
      </c>
    </row>
    <row r="16" spans="2:12" x14ac:dyDescent="0.25">
      <c r="L16" s="27">
        <v>5400000</v>
      </c>
    </row>
    <row r="17" spans="3:12" x14ac:dyDescent="0.25">
      <c r="E17" s="180">
        <f>E14-E15</f>
        <v>-490080135</v>
      </c>
      <c r="L17" s="27">
        <v>1350000</v>
      </c>
    </row>
    <row r="18" spans="3:12" x14ac:dyDescent="0.25">
      <c r="E18" s="142">
        <v>117125135</v>
      </c>
      <c r="L18" s="27">
        <v>3767827</v>
      </c>
    </row>
    <row r="19" spans="3:12" x14ac:dyDescent="0.25">
      <c r="L19" s="27">
        <v>3767827</v>
      </c>
    </row>
    <row r="20" spans="3:12" x14ac:dyDescent="0.25">
      <c r="E20" s="180">
        <f>E17+E18</f>
        <v>-372955000</v>
      </c>
      <c r="L20" s="27">
        <v>3767827</v>
      </c>
    </row>
    <row r="21" spans="3:12" x14ac:dyDescent="0.25">
      <c r="L21" s="27">
        <v>3767827</v>
      </c>
    </row>
    <row r="22" spans="3:12" x14ac:dyDescent="0.25">
      <c r="L22" s="27">
        <v>3767827</v>
      </c>
    </row>
    <row r="23" spans="3:12" x14ac:dyDescent="0.25">
      <c r="L23" s="27"/>
    </row>
    <row r="24" spans="3:12" x14ac:dyDescent="0.25">
      <c r="L24" s="27">
        <v>59136000</v>
      </c>
    </row>
    <row r="25" spans="3:12" x14ac:dyDescent="0.25">
      <c r="L25" s="27"/>
    </row>
    <row r="26" spans="3:12" x14ac:dyDescent="0.25">
      <c r="L26" s="27"/>
    </row>
    <row r="27" spans="3:12" x14ac:dyDescent="0.25">
      <c r="L27" s="27"/>
    </row>
    <row r="28" spans="3:12" x14ac:dyDescent="0.25">
      <c r="L28" s="27">
        <v>13200000</v>
      </c>
    </row>
    <row r="30" spans="3:12" x14ac:dyDescent="0.25">
      <c r="C30" s="187" t="s">
        <v>247</v>
      </c>
      <c r="L30" s="180">
        <f>SUM(L11:L28)</f>
        <v>117125135</v>
      </c>
    </row>
    <row r="31" spans="3:12" x14ac:dyDescent="0.25">
      <c r="C31" s="184" t="s">
        <v>165</v>
      </c>
      <c r="D31" s="136">
        <v>28440000</v>
      </c>
      <c r="E31" s="182">
        <f>SUM(E32:E34)</f>
        <v>28440000</v>
      </c>
      <c r="F31" s="180">
        <f>D31-E31</f>
        <v>0</v>
      </c>
    </row>
    <row r="32" spans="3:12" x14ac:dyDescent="0.25">
      <c r="C32" s="184"/>
      <c r="D32" s="136"/>
      <c r="E32" s="142">
        <v>6240000</v>
      </c>
      <c r="F32" s="180"/>
    </row>
    <row r="33" spans="3:6" x14ac:dyDescent="0.25">
      <c r="C33" s="184"/>
      <c r="D33" s="136"/>
      <c r="E33" s="142">
        <v>15000000</v>
      </c>
      <c r="F33" s="180"/>
    </row>
    <row r="34" spans="3:6" x14ac:dyDescent="0.25">
      <c r="C34" s="184"/>
      <c r="D34" s="136"/>
      <c r="E34" s="142">
        <v>7200000</v>
      </c>
      <c r="F34" s="180"/>
    </row>
    <row r="35" spans="3:6" x14ac:dyDescent="0.25">
      <c r="C35" s="184" t="s">
        <v>160</v>
      </c>
      <c r="D35" s="105">
        <v>82322000</v>
      </c>
      <c r="E35" s="182">
        <v>82322000</v>
      </c>
      <c r="F35" s="180">
        <f>D35-E35</f>
        <v>0</v>
      </c>
    </row>
    <row r="36" spans="3:6" x14ac:dyDescent="0.25">
      <c r="C36" s="184" t="s">
        <v>161</v>
      </c>
      <c r="D36" s="105">
        <v>82886000</v>
      </c>
      <c r="E36" s="182">
        <v>82886000</v>
      </c>
      <c r="F36" s="180">
        <f>D36-E36</f>
        <v>0</v>
      </c>
    </row>
    <row r="37" spans="3:6" x14ac:dyDescent="0.25">
      <c r="C37" s="185" t="s">
        <v>198</v>
      </c>
      <c r="D37" s="137">
        <v>2885000</v>
      </c>
      <c r="E37" s="182">
        <f>SUM(E38:E40)</f>
        <v>2885000</v>
      </c>
      <c r="F37" s="180">
        <f>D37-E37</f>
        <v>0</v>
      </c>
    </row>
    <row r="38" spans="3:6" x14ac:dyDescent="0.25">
      <c r="C38" s="185"/>
      <c r="D38" s="137"/>
      <c r="E38" s="142">
        <v>961666</v>
      </c>
    </row>
    <row r="39" spans="3:6" x14ac:dyDescent="0.25">
      <c r="C39" s="185"/>
      <c r="D39" s="137"/>
      <c r="E39" s="142">
        <v>961667</v>
      </c>
    </row>
    <row r="40" spans="3:6" x14ac:dyDescent="0.25">
      <c r="C40" s="185"/>
      <c r="D40" s="137"/>
      <c r="E40" s="142">
        <v>961667</v>
      </c>
    </row>
    <row r="41" spans="3:6" x14ac:dyDescent="0.25">
      <c r="C41" s="185" t="s">
        <v>199</v>
      </c>
      <c r="D41" s="137">
        <v>2687000</v>
      </c>
      <c r="E41" s="181">
        <f>SUM(E42:E44)</f>
        <v>2687000</v>
      </c>
      <c r="F41" s="180">
        <f>D41-E41</f>
        <v>0</v>
      </c>
    </row>
    <row r="42" spans="3:6" x14ac:dyDescent="0.25">
      <c r="C42" s="185"/>
      <c r="D42" s="137"/>
      <c r="E42" s="179">
        <v>895666</v>
      </c>
    </row>
    <row r="43" spans="3:6" x14ac:dyDescent="0.25">
      <c r="C43" s="185"/>
      <c r="D43" s="137"/>
      <c r="E43" s="179">
        <v>895667</v>
      </c>
    </row>
    <row r="44" spans="3:6" x14ac:dyDescent="0.25">
      <c r="C44" s="185"/>
      <c r="D44" s="137"/>
      <c r="E44" s="179">
        <v>895667</v>
      </c>
    </row>
    <row r="45" spans="3:6" x14ac:dyDescent="0.25">
      <c r="C45" s="184" t="s">
        <v>168</v>
      </c>
      <c r="D45" s="105">
        <v>273795000</v>
      </c>
      <c r="E45" s="182">
        <f>SUM(E46:E48)</f>
        <v>273795000</v>
      </c>
      <c r="F45" s="180">
        <f>D45-E45</f>
        <v>0</v>
      </c>
    </row>
    <row r="46" spans="3:6" x14ac:dyDescent="0.25">
      <c r="C46" s="184"/>
      <c r="D46" s="136"/>
      <c r="E46" s="142">
        <v>91265000</v>
      </c>
    </row>
    <row r="47" spans="3:6" x14ac:dyDescent="0.25">
      <c r="C47" s="184"/>
      <c r="D47" s="136"/>
      <c r="E47" s="142">
        <v>91265000</v>
      </c>
    </row>
    <row r="48" spans="3:6" x14ac:dyDescent="0.25">
      <c r="C48" s="184"/>
      <c r="D48" s="136"/>
      <c r="E48" s="142">
        <v>91265000</v>
      </c>
    </row>
    <row r="49" spans="3:6" x14ac:dyDescent="0.25">
      <c r="C49" s="184" t="s">
        <v>169</v>
      </c>
      <c r="D49" s="105">
        <v>369082000</v>
      </c>
      <c r="E49" s="182">
        <v>369082000</v>
      </c>
      <c r="F49" s="180">
        <f>D49-E49</f>
        <v>0</v>
      </c>
    </row>
    <row r="50" spans="3:6" x14ac:dyDescent="0.25">
      <c r="C50" s="184"/>
      <c r="D50" s="136"/>
    </row>
    <row r="51" spans="3:6" x14ac:dyDescent="0.25">
      <c r="C51" s="184"/>
      <c r="D51" s="136"/>
    </row>
    <row r="52" spans="3:6" x14ac:dyDescent="0.25">
      <c r="C52" s="186" t="s">
        <v>246</v>
      </c>
      <c r="D52" s="136"/>
    </row>
    <row r="53" spans="3:6" x14ac:dyDescent="0.25">
      <c r="C53" s="184" t="s">
        <v>147</v>
      </c>
      <c r="D53" s="105">
        <v>3974868500</v>
      </c>
      <c r="E53" s="183">
        <f>SUM(E54:E68)</f>
        <v>3974868500</v>
      </c>
      <c r="F53" s="180">
        <f>D53-E53</f>
        <v>0</v>
      </c>
    </row>
    <row r="54" spans="3:6" x14ac:dyDescent="0.25">
      <c r="C54" s="184"/>
      <c r="D54" s="105"/>
      <c r="E54" s="179">
        <v>163478500</v>
      </c>
    </row>
    <row r="55" spans="3:6" x14ac:dyDescent="0.25">
      <c r="C55" s="184"/>
      <c r="D55" s="105"/>
      <c r="E55" s="179">
        <v>354004000</v>
      </c>
    </row>
    <row r="56" spans="3:6" x14ac:dyDescent="0.25">
      <c r="C56" s="184"/>
      <c r="D56" s="105"/>
      <c r="E56" s="179">
        <v>31110152.726500001</v>
      </c>
    </row>
    <row r="57" spans="3:6" x14ac:dyDescent="0.25">
      <c r="C57" s="184"/>
      <c r="D57" s="105"/>
      <c r="E57" s="179">
        <v>52225060</v>
      </c>
    </row>
    <row r="58" spans="3:6" x14ac:dyDescent="0.25">
      <c r="C58" s="184"/>
      <c r="D58" s="105"/>
      <c r="E58" s="179">
        <v>61984469</v>
      </c>
    </row>
    <row r="59" spans="3:6" x14ac:dyDescent="0.25">
      <c r="C59" s="184"/>
      <c r="D59" s="105"/>
      <c r="E59" s="179">
        <v>47002555</v>
      </c>
    </row>
    <row r="60" spans="3:6" x14ac:dyDescent="0.25">
      <c r="C60" s="184"/>
      <c r="D60" s="105"/>
      <c r="E60" s="179">
        <v>754248919.27349997</v>
      </c>
    </row>
    <row r="61" spans="3:6" x14ac:dyDescent="0.25">
      <c r="C61" s="184"/>
      <c r="D61" s="105"/>
      <c r="E61" s="179">
        <v>353409068</v>
      </c>
    </row>
    <row r="62" spans="3:6" x14ac:dyDescent="0.25">
      <c r="C62" s="184"/>
      <c r="D62" s="105"/>
      <c r="E62" s="179">
        <v>23320019</v>
      </c>
    </row>
    <row r="63" spans="3:6" x14ac:dyDescent="0.25">
      <c r="C63" s="184"/>
      <c r="D63" s="105"/>
      <c r="E63" s="179">
        <v>52028581</v>
      </c>
    </row>
    <row r="64" spans="3:6" x14ac:dyDescent="0.25">
      <c r="C64" s="184"/>
      <c r="D64" s="105"/>
      <c r="E64" s="179">
        <v>722703952</v>
      </c>
    </row>
    <row r="65" spans="3:6" x14ac:dyDescent="0.25">
      <c r="C65" s="184"/>
      <c r="D65" s="105"/>
      <c r="E65" s="179">
        <v>182513000</v>
      </c>
    </row>
    <row r="66" spans="3:6" x14ac:dyDescent="0.25">
      <c r="C66" s="184"/>
      <c r="D66" s="105"/>
      <c r="E66" s="179">
        <v>116273875</v>
      </c>
    </row>
    <row r="67" spans="3:6" x14ac:dyDescent="0.25">
      <c r="C67" s="184"/>
      <c r="D67" s="105"/>
      <c r="E67" s="179">
        <v>1030643000</v>
      </c>
    </row>
    <row r="68" spans="3:6" x14ac:dyDescent="0.25">
      <c r="C68" s="184"/>
      <c r="D68" s="105"/>
      <c r="E68" s="179">
        <v>29923349</v>
      </c>
    </row>
    <row r="69" spans="3:6" x14ac:dyDescent="0.25">
      <c r="C69" s="184" t="s">
        <v>171</v>
      </c>
      <c r="D69" s="140">
        <v>8405198000</v>
      </c>
      <c r="E69" s="183">
        <f>SUM(E70:E72)</f>
        <v>8405198000</v>
      </c>
      <c r="F69" s="180">
        <f>D69-E69</f>
        <v>0</v>
      </c>
    </row>
    <row r="70" spans="3:6" x14ac:dyDescent="0.25">
      <c r="C70" s="184"/>
      <c r="D70" s="188"/>
      <c r="E70" s="179">
        <v>126000000</v>
      </c>
    </row>
    <row r="71" spans="3:6" x14ac:dyDescent="0.25">
      <c r="C71" s="184"/>
      <c r="D71" s="188"/>
      <c r="E71" s="179">
        <v>1365168146</v>
      </c>
    </row>
    <row r="72" spans="3:6" x14ac:dyDescent="0.25">
      <c r="C72" s="184"/>
      <c r="D72" s="188"/>
      <c r="E72" s="179">
        <v>6914029854</v>
      </c>
    </row>
    <row r="73" spans="3:6" x14ac:dyDescent="0.25">
      <c r="C73" s="184" t="s">
        <v>174</v>
      </c>
      <c r="D73" s="136">
        <v>204626061</v>
      </c>
      <c r="E73" s="181">
        <f>SUM(E74:E78)</f>
        <v>204626060.99999997</v>
      </c>
      <c r="F73" s="180">
        <f>D73-E73</f>
        <v>0</v>
      </c>
    </row>
    <row r="74" spans="3:6" x14ac:dyDescent="0.25">
      <c r="C74" s="184"/>
      <c r="D74" s="136"/>
      <c r="E74" s="179">
        <v>50410813</v>
      </c>
    </row>
    <row r="75" spans="3:6" x14ac:dyDescent="0.25">
      <c r="C75" s="184"/>
      <c r="D75" s="136"/>
      <c r="E75" s="179">
        <v>50410812</v>
      </c>
    </row>
    <row r="76" spans="3:6" x14ac:dyDescent="0.25">
      <c r="C76" s="184"/>
      <c r="D76" s="136"/>
      <c r="E76" s="179">
        <v>34824312.000000015</v>
      </c>
    </row>
    <row r="77" spans="3:6" x14ac:dyDescent="0.25">
      <c r="C77" s="184"/>
      <c r="D77" s="136"/>
      <c r="E77" s="179">
        <v>34824312.000000015</v>
      </c>
    </row>
    <row r="78" spans="3:6" x14ac:dyDescent="0.25">
      <c r="C78" s="184"/>
      <c r="D78" s="136"/>
      <c r="E78" s="179">
        <v>34155811.999999978</v>
      </c>
    </row>
    <row r="79" spans="3:6" x14ac:dyDescent="0.25">
      <c r="C79" s="186" t="s">
        <v>243</v>
      </c>
      <c r="D79" s="136"/>
    </row>
    <row r="80" spans="3:6" x14ac:dyDescent="0.25">
      <c r="C80" s="184" t="s">
        <v>173</v>
      </c>
      <c r="D80" s="136">
        <v>13009600</v>
      </c>
      <c r="E80" s="183">
        <v>13009600</v>
      </c>
      <c r="F80" s="180">
        <f>D80-E80</f>
        <v>0</v>
      </c>
    </row>
    <row r="81" spans="3:6" x14ac:dyDescent="0.25">
      <c r="C81" s="184" t="s">
        <v>183</v>
      </c>
      <c r="D81" s="136">
        <v>162765000</v>
      </c>
      <c r="E81" s="183">
        <v>162765000</v>
      </c>
      <c r="F81" s="180">
        <f>D81-E81</f>
        <v>0</v>
      </c>
    </row>
    <row r="82" spans="3:6" x14ac:dyDescent="0.25">
      <c r="C82" s="184" t="s">
        <v>184</v>
      </c>
      <c r="D82" s="136">
        <v>482579600</v>
      </c>
      <c r="E82" s="183">
        <f>SUM(E83:E84)</f>
        <v>482579600</v>
      </c>
      <c r="F82" s="180">
        <f>D82-E82</f>
        <v>0</v>
      </c>
    </row>
    <row r="83" spans="3:6" x14ac:dyDescent="0.25">
      <c r="C83" s="184"/>
      <c r="D83" s="136"/>
      <c r="E83" s="179">
        <v>241289800</v>
      </c>
    </row>
    <row r="84" spans="3:6" x14ac:dyDescent="0.25">
      <c r="C84" s="184"/>
      <c r="D84" s="136"/>
      <c r="E84" s="179">
        <v>241289800</v>
      </c>
    </row>
    <row r="85" spans="3:6" x14ac:dyDescent="0.25">
      <c r="C85" s="184" t="s">
        <v>146</v>
      </c>
      <c r="D85" s="105">
        <v>1163575000</v>
      </c>
      <c r="E85" s="183">
        <v>1163575000</v>
      </c>
      <c r="F85" s="180">
        <f>D85-E85</f>
        <v>0</v>
      </c>
    </row>
    <row r="86" spans="3:6" x14ac:dyDescent="0.25">
      <c r="C86" s="184" t="s">
        <v>179</v>
      </c>
      <c r="D86" s="105">
        <v>296807000</v>
      </c>
      <c r="E86" s="183">
        <f>SUM(E87:E90)</f>
        <v>296807000</v>
      </c>
      <c r="F86" s="180">
        <f>D86-E86</f>
        <v>0</v>
      </c>
    </row>
    <row r="87" spans="3:6" x14ac:dyDescent="0.25">
      <c r="C87" s="184"/>
      <c r="D87" s="105"/>
      <c r="E87" s="179">
        <v>73617250</v>
      </c>
    </row>
    <row r="88" spans="3:6" x14ac:dyDescent="0.25">
      <c r="C88" s="184"/>
      <c r="D88" s="105"/>
      <c r="E88" s="179">
        <v>75188250</v>
      </c>
    </row>
    <row r="89" spans="3:6" x14ac:dyDescent="0.25">
      <c r="C89" s="184"/>
      <c r="D89" s="105"/>
      <c r="E89" s="179">
        <v>74000750</v>
      </c>
    </row>
    <row r="90" spans="3:6" x14ac:dyDescent="0.25">
      <c r="C90" s="184"/>
      <c r="D90" s="105"/>
      <c r="E90" s="179">
        <v>74000750</v>
      </c>
    </row>
    <row r="91" spans="3:6" x14ac:dyDescent="0.25">
      <c r="C91" s="184" t="s">
        <v>167</v>
      </c>
      <c r="D91" s="105">
        <v>342500000</v>
      </c>
      <c r="E91" s="183">
        <v>342500000</v>
      </c>
      <c r="F91" s="180">
        <f>D91-E91</f>
        <v>0</v>
      </c>
    </row>
    <row r="92" spans="3:6" x14ac:dyDescent="0.25">
      <c r="C92" s="184" t="s">
        <v>182</v>
      </c>
      <c r="D92" s="105">
        <v>195002000</v>
      </c>
      <c r="E92" s="183">
        <v>195002000</v>
      </c>
      <c r="F92" s="180">
        <f>D92-E92</f>
        <v>0</v>
      </c>
    </row>
    <row r="93" spans="3:6" x14ac:dyDescent="0.25">
      <c r="C93" s="184" t="s">
        <v>148</v>
      </c>
      <c r="D93" s="105">
        <v>486213000</v>
      </c>
      <c r="E93" s="183">
        <f>SUM(E94:E101)</f>
        <v>486213000</v>
      </c>
      <c r="F93" s="180">
        <f>D93-E93</f>
        <v>0</v>
      </c>
    </row>
    <row r="94" spans="3:6" x14ac:dyDescent="0.25">
      <c r="C94" s="184"/>
      <c r="D94" s="136"/>
      <c r="E94" s="179">
        <v>19668000</v>
      </c>
    </row>
    <row r="95" spans="3:6" x14ac:dyDescent="0.25">
      <c r="C95" s="184"/>
      <c r="D95" s="136"/>
      <c r="E95" s="179">
        <v>19668000</v>
      </c>
    </row>
    <row r="96" spans="3:6" x14ac:dyDescent="0.25">
      <c r="C96" s="184"/>
      <c r="D96" s="136"/>
      <c r="E96" s="179">
        <v>19668000</v>
      </c>
    </row>
    <row r="97" spans="3:6" x14ac:dyDescent="0.25">
      <c r="C97" s="184"/>
      <c r="D97" s="136"/>
      <c r="E97" s="179">
        <v>19668000</v>
      </c>
    </row>
    <row r="98" spans="3:6" x14ac:dyDescent="0.25">
      <c r="C98" s="184"/>
      <c r="D98" s="136"/>
      <c r="E98" s="179">
        <v>19668000</v>
      </c>
    </row>
    <row r="99" spans="3:6" x14ac:dyDescent="0.25">
      <c r="C99" s="184"/>
      <c r="D99" s="136"/>
      <c r="E99" s="179">
        <v>19668000</v>
      </c>
    </row>
    <row r="100" spans="3:6" x14ac:dyDescent="0.25">
      <c r="C100" s="184"/>
      <c r="D100" s="136"/>
      <c r="E100" s="179">
        <v>154166250</v>
      </c>
    </row>
    <row r="101" spans="3:6" x14ac:dyDescent="0.25">
      <c r="C101" s="184"/>
      <c r="D101" s="136"/>
      <c r="E101" s="179">
        <v>214038750</v>
      </c>
    </row>
    <row r="102" spans="3:6" x14ac:dyDescent="0.25">
      <c r="C102" s="184" t="s">
        <v>177</v>
      </c>
      <c r="D102" s="136">
        <v>4249395380</v>
      </c>
      <c r="E102" s="181">
        <f>SUM(E103:E119)</f>
        <v>4249395380</v>
      </c>
      <c r="F102" s="180">
        <f>D102-E102</f>
        <v>0</v>
      </c>
    </row>
    <row r="103" spans="3:6" x14ac:dyDescent="0.25">
      <c r="C103" s="184"/>
      <c r="D103" s="136"/>
      <c r="E103" s="179">
        <v>287442446</v>
      </c>
    </row>
    <row r="104" spans="3:6" x14ac:dyDescent="0.25">
      <c r="C104" s="184"/>
      <c r="D104" s="136"/>
      <c r="E104" s="179">
        <v>315202211</v>
      </c>
    </row>
    <row r="105" spans="3:6" x14ac:dyDescent="0.25">
      <c r="C105" s="184"/>
      <c r="D105" s="136"/>
      <c r="E105" s="179">
        <v>315202211</v>
      </c>
    </row>
    <row r="106" spans="3:6" x14ac:dyDescent="0.25">
      <c r="C106" s="184"/>
      <c r="D106" s="136"/>
      <c r="E106" s="179">
        <v>157601105</v>
      </c>
    </row>
    <row r="107" spans="3:6" x14ac:dyDescent="0.25">
      <c r="C107" s="184"/>
      <c r="D107" s="136"/>
      <c r="E107" s="179">
        <v>157601105</v>
      </c>
    </row>
    <row r="108" spans="3:6" x14ac:dyDescent="0.25">
      <c r="C108" s="184"/>
      <c r="D108" s="136"/>
      <c r="E108" s="179">
        <v>157601105</v>
      </c>
    </row>
    <row r="109" spans="3:6" x14ac:dyDescent="0.25">
      <c r="C109" s="184"/>
      <c r="D109" s="136"/>
      <c r="E109" s="179">
        <v>378242655</v>
      </c>
    </row>
    <row r="110" spans="3:6" x14ac:dyDescent="0.25">
      <c r="C110" s="184"/>
      <c r="D110" s="136"/>
      <c r="E110" s="179">
        <v>291809867</v>
      </c>
    </row>
    <row r="111" spans="3:6" x14ac:dyDescent="0.25">
      <c r="C111" s="184"/>
      <c r="D111" s="136"/>
      <c r="E111" s="179">
        <v>243174889</v>
      </c>
    </row>
    <row r="112" spans="3:6" x14ac:dyDescent="0.25">
      <c r="C112" s="184"/>
      <c r="D112" s="136"/>
      <c r="E112" s="179">
        <v>389079823</v>
      </c>
    </row>
    <row r="113" spans="3:8" x14ac:dyDescent="0.25">
      <c r="C113" s="184"/>
      <c r="D113" s="136"/>
      <c r="E113" s="179">
        <v>194539912</v>
      </c>
    </row>
    <row r="114" spans="3:8" x14ac:dyDescent="0.25">
      <c r="C114" s="184"/>
      <c r="D114" s="136"/>
      <c r="E114" s="179">
        <v>243174889</v>
      </c>
    </row>
    <row r="115" spans="3:8" x14ac:dyDescent="0.25">
      <c r="C115" s="184"/>
      <c r="D115" s="136"/>
      <c r="E115" s="179">
        <v>145904934</v>
      </c>
    </row>
    <row r="116" spans="3:8" x14ac:dyDescent="0.25">
      <c r="C116" s="184"/>
      <c r="D116" s="136"/>
      <c r="E116" s="179">
        <v>194539912</v>
      </c>
    </row>
    <row r="117" spans="3:8" x14ac:dyDescent="0.25">
      <c r="C117" s="184"/>
      <c r="D117" s="136"/>
      <c r="E117" s="179">
        <v>145904934</v>
      </c>
    </row>
    <row r="118" spans="3:8" x14ac:dyDescent="0.25">
      <c r="C118" s="184"/>
      <c r="D118" s="136"/>
      <c r="E118" s="179">
        <v>344930936</v>
      </c>
    </row>
    <row r="119" spans="3:8" x14ac:dyDescent="0.25">
      <c r="C119" s="184"/>
      <c r="D119" s="136"/>
      <c r="E119" s="179">
        <v>287442446</v>
      </c>
    </row>
    <row r="120" spans="3:8" x14ac:dyDescent="0.25">
      <c r="C120" s="184" t="s">
        <v>180</v>
      </c>
      <c r="D120" s="105">
        <v>170800000</v>
      </c>
      <c r="E120" s="183">
        <f>SUM(E121:E122)</f>
        <v>170800000</v>
      </c>
      <c r="F120" s="180">
        <f>D120-E120</f>
        <v>0</v>
      </c>
    </row>
    <row r="121" spans="3:8" x14ac:dyDescent="0.25">
      <c r="C121" s="184"/>
      <c r="D121" s="105"/>
      <c r="E121" s="179">
        <v>84480000</v>
      </c>
    </row>
    <row r="122" spans="3:8" x14ac:dyDescent="0.25">
      <c r="C122" s="184"/>
      <c r="D122" s="105"/>
      <c r="E122" s="179">
        <v>86320000</v>
      </c>
    </row>
    <row r="123" spans="3:8" x14ac:dyDescent="0.25">
      <c r="C123" s="184" t="s">
        <v>181</v>
      </c>
      <c r="D123" s="105">
        <v>478644000</v>
      </c>
      <c r="E123" s="183">
        <f>SUM(E124:E126)</f>
        <v>478644000</v>
      </c>
      <c r="F123" s="180">
        <f>D123-E123</f>
        <v>0</v>
      </c>
    </row>
    <row r="124" spans="3:8" x14ac:dyDescent="0.25">
      <c r="E124" s="179">
        <v>208598560</v>
      </c>
    </row>
    <row r="125" spans="3:8" x14ac:dyDescent="0.25">
      <c r="E125" s="179">
        <v>129045480</v>
      </c>
      <c r="H125" s="179"/>
    </row>
    <row r="126" spans="3:8" x14ac:dyDescent="0.25">
      <c r="E126" s="179">
        <v>140999960</v>
      </c>
      <c r="H126" s="179"/>
    </row>
    <row r="127" spans="3:8" x14ac:dyDescent="0.25">
      <c r="E127" s="179"/>
      <c r="H127" s="179"/>
    </row>
    <row r="128" spans="3:8" x14ac:dyDescent="0.25">
      <c r="C128" s="184" t="s">
        <v>248</v>
      </c>
      <c r="D128" s="105">
        <v>372955000</v>
      </c>
      <c r="E128" s="105">
        <v>372955000</v>
      </c>
      <c r="F128" s="180">
        <f>D128-E128</f>
        <v>0</v>
      </c>
      <c r="H128" s="179"/>
    </row>
    <row r="129" spans="3:9" x14ac:dyDescent="0.25">
      <c r="H129" s="179"/>
    </row>
    <row r="130" spans="3:9" x14ac:dyDescent="0.25">
      <c r="C130" s="187" t="s">
        <v>215</v>
      </c>
      <c r="D130" s="192">
        <f>SUM(D31:D128)</f>
        <v>21841035141</v>
      </c>
      <c r="H130" s="179"/>
    </row>
    <row r="131" spans="3:9" x14ac:dyDescent="0.25">
      <c r="H131" s="179"/>
    </row>
    <row r="132" spans="3:9" x14ac:dyDescent="0.25">
      <c r="C132" s="177" t="s">
        <v>249</v>
      </c>
      <c r="D132" s="179">
        <v>117125135</v>
      </c>
      <c r="E132" s="191">
        <f>SUM(E133:E135)</f>
        <v>117125135</v>
      </c>
      <c r="F132" s="180">
        <f>D132-E132</f>
        <v>0</v>
      </c>
    </row>
    <row r="133" spans="3:9" x14ac:dyDescent="0.25">
      <c r="C133" s="177" t="s">
        <v>250</v>
      </c>
      <c r="E133" s="142">
        <v>59136000</v>
      </c>
    </row>
    <row r="134" spans="3:9" x14ac:dyDescent="0.25">
      <c r="C134" s="177" t="s">
        <v>251</v>
      </c>
      <c r="E134" s="142">
        <v>13200000</v>
      </c>
    </row>
    <row r="135" spans="3:9" x14ac:dyDescent="0.25">
      <c r="C135" s="177" t="s">
        <v>252</v>
      </c>
      <c r="E135" s="180">
        <v>44789135</v>
      </c>
    </row>
    <row r="136" spans="3:9" x14ac:dyDescent="0.25">
      <c r="D136" s="189"/>
      <c r="E136" s="23"/>
    </row>
    <row r="137" spans="3:9" x14ac:dyDescent="0.25">
      <c r="C137" s="187" t="s">
        <v>253</v>
      </c>
      <c r="D137" s="193">
        <f>SUM(D130:D136)</f>
        <v>21958160276</v>
      </c>
      <c r="E137" s="23"/>
    </row>
    <row r="138" spans="3:9" x14ac:dyDescent="0.25">
      <c r="D138" s="189"/>
      <c r="E138" s="23"/>
    </row>
    <row r="139" spans="3:9" x14ac:dyDescent="0.25">
      <c r="C139" s="177" t="s">
        <v>256</v>
      </c>
      <c r="D139" s="195">
        <v>17999500</v>
      </c>
      <c r="E139" s="196">
        <f>SUM(E140:E141)</f>
        <v>17999500</v>
      </c>
      <c r="F139" s="180">
        <f>D139-E139</f>
        <v>0</v>
      </c>
    </row>
    <row r="140" spans="3:9" x14ac:dyDescent="0.25">
      <c r="D140" s="190"/>
      <c r="E140" s="23">
        <v>16677000</v>
      </c>
    </row>
    <row r="141" spans="3:9" x14ac:dyDescent="0.25">
      <c r="D141" s="189"/>
      <c r="E141" s="23">
        <v>1322500</v>
      </c>
    </row>
    <row r="142" spans="3:9" x14ac:dyDescent="0.25">
      <c r="D142" s="189"/>
      <c r="E142" s="23"/>
    </row>
    <row r="143" spans="3:9" x14ac:dyDescent="0.25">
      <c r="C143" s="177" t="s">
        <v>257</v>
      </c>
      <c r="D143" s="190">
        <f>SUM(D137:D142)</f>
        <v>21976159776</v>
      </c>
      <c r="E143" s="23"/>
    </row>
    <row r="144" spans="3:9" x14ac:dyDescent="0.25">
      <c r="D144" s="189"/>
      <c r="E144" s="23"/>
      <c r="I144" s="179"/>
    </row>
    <row r="145" spans="4:6" x14ac:dyDescent="0.25">
      <c r="D145" s="194"/>
      <c r="E145" s="23"/>
    </row>
    <row r="146" spans="4:6" x14ac:dyDescent="0.25">
      <c r="D146" s="189"/>
      <c r="E146" s="23"/>
      <c r="F146" s="142"/>
    </row>
    <row r="147" spans="4:6" x14ac:dyDescent="0.25">
      <c r="D147" s="189"/>
      <c r="E147" s="23"/>
      <c r="F147" s="142"/>
    </row>
    <row r="148" spans="4:6" x14ac:dyDescent="0.25">
      <c r="D148" s="189"/>
      <c r="E148" s="18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workbookViewId="0">
      <selection activeCell="B160" sqref="B160"/>
    </sheetView>
  </sheetViews>
  <sheetFormatPr defaultRowHeight="15" x14ac:dyDescent="0.25"/>
  <cols>
    <col min="1" max="1" width="5.5703125" style="243" customWidth="1"/>
    <col min="2" max="2" width="26.28515625" style="206" customWidth="1"/>
    <col min="3" max="3" width="13.42578125" style="206" customWidth="1"/>
    <col min="4" max="4" width="19.7109375" style="206" customWidth="1"/>
    <col min="5" max="5" width="17" style="206" customWidth="1"/>
    <col min="6" max="6" width="18.28515625" style="206" customWidth="1"/>
    <col min="7" max="7" width="17.42578125" style="206" customWidth="1"/>
    <col min="8" max="8" width="20.85546875" customWidth="1"/>
  </cols>
  <sheetData>
    <row r="1" spans="1:8" s="199" customFormat="1" x14ac:dyDescent="0.25">
      <c r="A1" s="243"/>
      <c r="B1" s="206"/>
      <c r="C1" s="206"/>
      <c r="D1" s="206"/>
      <c r="E1" s="206"/>
      <c r="F1" s="206"/>
      <c r="G1" s="206"/>
    </row>
    <row r="2" spans="1:8" s="199" customFormat="1" x14ac:dyDescent="0.25">
      <c r="A2" s="613" t="s">
        <v>457</v>
      </c>
      <c r="B2" s="613"/>
      <c r="C2" s="613"/>
      <c r="D2" s="613"/>
      <c r="E2" s="613"/>
      <c r="F2" s="613"/>
      <c r="G2" s="613"/>
    </row>
    <row r="3" spans="1:8" s="199" customFormat="1" x14ac:dyDescent="0.25">
      <c r="A3" s="243"/>
      <c r="B3" s="206"/>
      <c r="C3" s="206"/>
      <c r="D3" s="206"/>
      <c r="E3" s="206"/>
      <c r="F3" s="206"/>
      <c r="G3" s="206"/>
    </row>
    <row r="4" spans="1:8" s="199" customFormat="1" x14ac:dyDescent="0.25">
      <c r="A4" s="616"/>
      <c r="B4" s="618" t="s">
        <v>258</v>
      </c>
      <c r="C4" s="619"/>
      <c r="D4" s="622" t="s">
        <v>259</v>
      </c>
      <c r="E4" s="614" t="s">
        <v>242</v>
      </c>
      <c r="F4" s="615"/>
      <c r="G4" s="622" t="s">
        <v>455</v>
      </c>
    </row>
    <row r="5" spans="1:8" s="199" customFormat="1" ht="25.5" x14ac:dyDescent="0.25">
      <c r="A5" s="617"/>
      <c r="B5" s="620"/>
      <c r="C5" s="621"/>
      <c r="D5" s="623"/>
      <c r="E5" s="208" t="s">
        <v>260</v>
      </c>
      <c r="F5" s="208" t="s">
        <v>451</v>
      </c>
      <c r="G5" s="623"/>
    </row>
    <row r="6" spans="1:8" s="199" customFormat="1" x14ac:dyDescent="0.25">
      <c r="A6" s="244">
        <v>1</v>
      </c>
      <c r="B6" s="240" t="s">
        <v>247</v>
      </c>
      <c r="C6" s="219"/>
      <c r="D6" s="209"/>
      <c r="E6" s="209"/>
      <c r="F6" s="209"/>
      <c r="G6" s="209"/>
    </row>
    <row r="7" spans="1:8" s="199" customFormat="1" x14ac:dyDescent="0.25">
      <c r="A7" s="245"/>
      <c r="B7" s="220" t="s">
        <v>165</v>
      </c>
      <c r="C7" s="221"/>
      <c r="D7" s="207">
        <v>28440000</v>
      </c>
      <c r="E7" s="207">
        <v>0</v>
      </c>
      <c r="F7" s="207"/>
      <c r="G7" s="207"/>
      <c r="H7" s="204"/>
    </row>
    <row r="8" spans="1:8" s="199" customFormat="1" x14ac:dyDescent="0.25">
      <c r="A8" s="245"/>
      <c r="B8" s="222" t="s">
        <v>261</v>
      </c>
      <c r="C8" s="223"/>
      <c r="D8" s="207"/>
      <c r="E8" s="207"/>
      <c r="F8" s="207">
        <v>6240000</v>
      </c>
      <c r="G8" s="207"/>
    </row>
    <row r="9" spans="1:8" s="199" customFormat="1" x14ac:dyDescent="0.25">
      <c r="A9" s="245"/>
      <c r="B9" s="222" t="s">
        <v>262</v>
      </c>
      <c r="C9" s="223"/>
      <c r="D9" s="207"/>
      <c r="E9" s="207"/>
      <c r="F9" s="207">
        <v>15000000</v>
      </c>
      <c r="G9" s="207"/>
    </row>
    <row r="10" spans="1:8" s="199" customFormat="1" x14ac:dyDescent="0.25">
      <c r="A10" s="245"/>
      <c r="B10" s="222" t="s">
        <v>263</v>
      </c>
      <c r="C10" s="223"/>
      <c r="D10" s="207"/>
      <c r="E10" s="207"/>
      <c r="F10" s="207">
        <v>7200000</v>
      </c>
      <c r="G10" s="207"/>
    </row>
    <row r="11" spans="1:8" s="199" customFormat="1" ht="25.5" x14ac:dyDescent="0.25">
      <c r="A11" s="245"/>
      <c r="B11" s="220" t="s">
        <v>160</v>
      </c>
      <c r="C11" s="221"/>
      <c r="D11" s="207">
        <v>82322000</v>
      </c>
      <c r="E11" s="207">
        <v>82322000</v>
      </c>
      <c r="F11" s="207">
        <v>0</v>
      </c>
      <c r="G11" s="210"/>
      <c r="H11" s="204"/>
    </row>
    <row r="12" spans="1:8" s="199" customFormat="1" ht="25.5" x14ac:dyDescent="0.25">
      <c r="A12" s="245"/>
      <c r="B12" s="220" t="s">
        <v>161</v>
      </c>
      <c r="C12" s="221"/>
      <c r="D12" s="207">
        <v>82886000</v>
      </c>
      <c r="E12" s="207">
        <v>82886000</v>
      </c>
      <c r="F12" s="207">
        <v>0</v>
      </c>
      <c r="G12" s="210"/>
      <c r="H12" s="204"/>
    </row>
    <row r="13" spans="1:8" s="199" customFormat="1" ht="25.5" x14ac:dyDescent="0.25">
      <c r="A13" s="245"/>
      <c r="B13" s="224" t="s">
        <v>198</v>
      </c>
      <c r="C13" s="225"/>
      <c r="D13" s="210">
        <v>2885000</v>
      </c>
      <c r="E13" s="210"/>
      <c r="F13" s="210"/>
      <c r="G13" s="210"/>
      <c r="H13" s="204"/>
    </row>
    <row r="14" spans="1:8" s="199" customFormat="1" x14ac:dyDescent="0.25">
      <c r="A14" s="245"/>
      <c r="B14" s="226" t="s">
        <v>265</v>
      </c>
      <c r="C14" s="227"/>
      <c r="D14" s="210"/>
      <c r="E14" s="207">
        <v>795000</v>
      </c>
      <c r="F14" s="207">
        <v>166666</v>
      </c>
      <c r="G14" s="210"/>
      <c r="H14" s="205"/>
    </row>
    <row r="15" spans="1:8" s="199" customFormat="1" x14ac:dyDescent="0.25">
      <c r="A15" s="245"/>
      <c r="B15" s="226" t="s">
        <v>262</v>
      </c>
      <c r="C15" s="227"/>
      <c r="D15" s="210"/>
      <c r="E15" s="207">
        <v>795000</v>
      </c>
      <c r="F15" s="207">
        <v>166667</v>
      </c>
      <c r="G15" s="210"/>
      <c r="H15" s="205"/>
    </row>
    <row r="16" spans="1:8" s="199" customFormat="1" x14ac:dyDescent="0.25">
      <c r="A16" s="245"/>
      <c r="B16" s="226" t="s">
        <v>263</v>
      </c>
      <c r="C16" s="227"/>
      <c r="D16" s="210"/>
      <c r="E16" s="207">
        <v>795000</v>
      </c>
      <c r="F16" s="207">
        <v>166667</v>
      </c>
      <c r="G16" s="210"/>
      <c r="H16" s="205"/>
    </row>
    <row r="17" spans="1:8" s="199" customFormat="1" ht="25.5" x14ac:dyDescent="0.25">
      <c r="A17" s="245"/>
      <c r="B17" s="224" t="s">
        <v>199</v>
      </c>
      <c r="C17" s="225"/>
      <c r="D17" s="210">
        <v>2687000</v>
      </c>
      <c r="E17" s="210"/>
      <c r="F17" s="210"/>
      <c r="G17" s="210"/>
      <c r="H17" s="203"/>
    </row>
    <row r="18" spans="1:8" s="199" customFormat="1" x14ac:dyDescent="0.25">
      <c r="A18" s="245"/>
      <c r="B18" s="226" t="s">
        <v>265</v>
      </c>
      <c r="C18" s="227"/>
      <c r="D18" s="210"/>
      <c r="E18" s="207">
        <v>429000</v>
      </c>
      <c r="F18" s="207">
        <v>466666</v>
      </c>
      <c r="G18" s="210"/>
      <c r="H18" s="198"/>
    </row>
    <row r="19" spans="1:8" s="199" customFormat="1" x14ac:dyDescent="0.25">
      <c r="A19" s="245"/>
      <c r="B19" s="226" t="s">
        <v>262</v>
      </c>
      <c r="C19" s="227"/>
      <c r="D19" s="210"/>
      <c r="E19" s="207">
        <v>429000</v>
      </c>
      <c r="F19" s="207">
        <v>466667</v>
      </c>
      <c r="G19" s="210"/>
      <c r="H19" s="198"/>
    </row>
    <row r="20" spans="1:8" s="199" customFormat="1" x14ac:dyDescent="0.25">
      <c r="A20" s="245"/>
      <c r="B20" s="226" t="s">
        <v>263</v>
      </c>
      <c r="C20" s="227"/>
      <c r="D20" s="210"/>
      <c r="E20" s="207">
        <v>429000</v>
      </c>
      <c r="F20" s="207">
        <v>466667</v>
      </c>
      <c r="G20" s="210"/>
      <c r="H20" s="198"/>
    </row>
    <row r="21" spans="1:8" s="199" customFormat="1" ht="51" x14ac:dyDescent="0.25">
      <c r="A21" s="245"/>
      <c r="B21" s="220" t="s">
        <v>168</v>
      </c>
      <c r="C21" s="221"/>
      <c r="D21" s="207">
        <v>273795000</v>
      </c>
      <c r="E21" s="207"/>
      <c r="F21" s="207">
        <v>0</v>
      </c>
      <c r="G21" s="210"/>
      <c r="H21" s="204"/>
    </row>
    <row r="22" spans="1:8" s="199" customFormat="1" x14ac:dyDescent="0.25">
      <c r="A22" s="245"/>
      <c r="B22" s="226" t="s">
        <v>261</v>
      </c>
      <c r="C22" s="227"/>
      <c r="D22" s="207"/>
      <c r="E22" s="207">
        <v>91265000</v>
      </c>
      <c r="F22" s="207"/>
      <c r="G22" s="207"/>
    </row>
    <row r="23" spans="1:8" s="199" customFormat="1" x14ac:dyDescent="0.25">
      <c r="A23" s="245"/>
      <c r="B23" s="226" t="s">
        <v>262</v>
      </c>
      <c r="C23" s="227"/>
      <c r="D23" s="207"/>
      <c r="E23" s="207">
        <v>91265000</v>
      </c>
      <c r="F23" s="207"/>
      <c r="G23" s="207"/>
    </row>
    <row r="24" spans="1:8" s="199" customFormat="1" x14ac:dyDescent="0.25">
      <c r="A24" s="245"/>
      <c r="B24" s="226" t="s">
        <v>263</v>
      </c>
      <c r="C24" s="227"/>
      <c r="D24" s="207"/>
      <c r="E24" s="207">
        <v>91265000</v>
      </c>
      <c r="F24" s="207"/>
      <c r="G24" s="207"/>
    </row>
    <row r="25" spans="1:8" s="199" customFormat="1" ht="51" x14ac:dyDescent="0.25">
      <c r="A25" s="245"/>
      <c r="B25" s="220" t="s">
        <v>169</v>
      </c>
      <c r="C25" s="221"/>
      <c r="D25" s="207">
        <v>369082000</v>
      </c>
      <c r="E25" s="207"/>
      <c r="F25" s="207">
        <v>0</v>
      </c>
      <c r="G25" s="207">
        <v>369082000</v>
      </c>
      <c r="H25" s="204"/>
    </row>
    <row r="26" spans="1:8" s="199" customFormat="1" x14ac:dyDescent="0.25">
      <c r="A26" s="245"/>
      <c r="B26" s="226" t="s">
        <v>264</v>
      </c>
      <c r="C26" s="227"/>
      <c r="D26" s="207"/>
      <c r="E26" s="207"/>
      <c r="F26" s="207"/>
      <c r="G26" s="207"/>
    </row>
    <row r="27" spans="1:8" s="199" customFormat="1" x14ac:dyDescent="0.25">
      <c r="A27" s="245"/>
      <c r="B27" s="220"/>
      <c r="C27" s="221"/>
      <c r="D27" s="207"/>
      <c r="E27" s="207"/>
      <c r="F27" s="207"/>
      <c r="G27" s="207"/>
    </row>
    <row r="28" spans="1:8" s="199" customFormat="1" x14ac:dyDescent="0.25">
      <c r="A28" s="242">
        <v>2</v>
      </c>
      <c r="B28" s="241" t="s">
        <v>246</v>
      </c>
      <c r="C28" s="228"/>
      <c r="D28" s="207"/>
      <c r="E28" s="207"/>
      <c r="F28" s="207"/>
      <c r="G28" s="207"/>
    </row>
    <row r="29" spans="1:8" s="199" customFormat="1" ht="25.5" x14ac:dyDescent="0.25">
      <c r="A29" s="245"/>
      <c r="B29" s="220" t="s">
        <v>147</v>
      </c>
      <c r="C29" s="221"/>
      <c r="D29" s="207">
        <v>3974868500</v>
      </c>
      <c r="E29" s="207"/>
      <c r="F29" s="207">
        <v>0</v>
      </c>
      <c r="G29" s="210"/>
      <c r="H29" s="200"/>
    </row>
    <row r="30" spans="1:8" s="199" customFormat="1" ht="25.5" x14ac:dyDescent="0.25">
      <c r="A30" s="245"/>
      <c r="B30" s="229" t="s">
        <v>324</v>
      </c>
      <c r="C30" s="221"/>
      <c r="D30" s="207"/>
      <c r="E30" s="207"/>
      <c r="F30" s="207"/>
      <c r="G30" s="207"/>
      <c r="H30" s="198"/>
    </row>
    <row r="31" spans="1:8" s="199" customFormat="1" x14ac:dyDescent="0.25">
      <c r="A31" s="245"/>
      <c r="B31" s="220" t="s">
        <v>325</v>
      </c>
      <c r="C31" s="221" t="s">
        <v>384</v>
      </c>
      <c r="D31" s="207"/>
      <c r="E31" s="207">
        <v>59678304</v>
      </c>
      <c r="F31" s="207"/>
      <c r="G31" s="207"/>
      <c r="H31" s="198"/>
    </row>
    <row r="32" spans="1:8" s="199" customFormat="1" x14ac:dyDescent="0.25">
      <c r="A32" s="245"/>
      <c r="B32" s="220" t="s">
        <v>326</v>
      </c>
      <c r="C32" s="221" t="s">
        <v>385</v>
      </c>
      <c r="D32" s="207"/>
      <c r="E32" s="207">
        <v>39219887</v>
      </c>
      <c r="F32" s="207"/>
      <c r="G32" s="207"/>
      <c r="H32" s="198"/>
    </row>
    <row r="33" spans="1:8" s="199" customFormat="1" x14ac:dyDescent="0.25">
      <c r="A33" s="245"/>
      <c r="B33" s="220" t="s">
        <v>327</v>
      </c>
      <c r="C33" s="221" t="s">
        <v>385</v>
      </c>
      <c r="D33" s="207"/>
      <c r="E33" s="207">
        <v>59818114</v>
      </c>
      <c r="F33" s="207"/>
      <c r="G33" s="207"/>
      <c r="H33" s="198"/>
    </row>
    <row r="34" spans="1:8" s="199" customFormat="1" x14ac:dyDescent="0.25">
      <c r="A34" s="245"/>
      <c r="B34" s="220" t="s">
        <v>328</v>
      </c>
      <c r="C34" s="221" t="s">
        <v>386</v>
      </c>
      <c r="D34" s="207"/>
      <c r="E34" s="207">
        <v>40000000</v>
      </c>
      <c r="F34" s="207"/>
      <c r="G34" s="207"/>
      <c r="H34" s="198"/>
    </row>
    <row r="35" spans="1:8" s="199" customFormat="1" x14ac:dyDescent="0.25">
      <c r="A35" s="245"/>
      <c r="B35" s="220" t="s">
        <v>329</v>
      </c>
      <c r="C35" s="221" t="s">
        <v>387</v>
      </c>
      <c r="D35" s="207"/>
      <c r="E35" s="207">
        <v>119787695</v>
      </c>
      <c r="F35" s="207"/>
      <c r="G35" s="207"/>
      <c r="H35" s="198"/>
    </row>
    <row r="36" spans="1:8" s="199" customFormat="1" x14ac:dyDescent="0.25">
      <c r="A36" s="245"/>
      <c r="B36" s="220" t="s">
        <v>330</v>
      </c>
      <c r="C36" s="221" t="s">
        <v>385</v>
      </c>
      <c r="D36" s="207"/>
      <c r="E36" s="207">
        <v>35500000</v>
      </c>
      <c r="F36" s="207"/>
      <c r="G36" s="207"/>
      <c r="H36" s="198"/>
    </row>
    <row r="37" spans="1:8" s="199" customFormat="1" x14ac:dyDescent="0.25">
      <c r="A37" s="245"/>
      <c r="B37" s="220" t="s">
        <v>331</v>
      </c>
      <c r="C37" s="221"/>
      <c r="D37" s="207"/>
      <c r="E37" s="207"/>
      <c r="F37" s="207"/>
      <c r="G37" s="207"/>
      <c r="H37" s="198"/>
    </row>
    <row r="38" spans="1:8" s="199" customFormat="1" x14ac:dyDescent="0.25">
      <c r="A38" s="245"/>
      <c r="B38" s="220" t="s">
        <v>332</v>
      </c>
      <c r="C38" s="221" t="s">
        <v>388</v>
      </c>
      <c r="D38" s="207"/>
      <c r="E38" s="207">
        <v>31110152.726500034</v>
      </c>
      <c r="F38" s="207"/>
      <c r="G38" s="207"/>
      <c r="H38" s="198"/>
    </row>
    <row r="39" spans="1:8" s="199" customFormat="1" ht="25.5" x14ac:dyDescent="0.25">
      <c r="A39" s="245"/>
      <c r="B39" s="220" t="s">
        <v>333</v>
      </c>
      <c r="C39" s="221"/>
      <c r="D39" s="207"/>
      <c r="E39" s="207"/>
      <c r="F39" s="207"/>
      <c r="G39" s="207"/>
      <c r="H39" s="198"/>
    </row>
    <row r="40" spans="1:8" s="199" customFormat="1" x14ac:dyDescent="0.25">
      <c r="A40" s="245"/>
      <c r="B40" s="220" t="s">
        <v>334</v>
      </c>
      <c r="C40" s="221" t="s">
        <v>387</v>
      </c>
      <c r="D40" s="207"/>
      <c r="E40" s="207">
        <v>52225060</v>
      </c>
      <c r="F40" s="207"/>
      <c r="G40" s="207"/>
      <c r="H40" s="198"/>
    </row>
    <row r="41" spans="1:8" s="199" customFormat="1" x14ac:dyDescent="0.25">
      <c r="A41" s="245"/>
      <c r="B41" s="226" t="s">
        <v>335</v>
      </c>
      <c r="C41" s="227"/>
      <c r="D41" s="207"/>
      <c r="E41" s="207"/>
      <c r="F41" s="207"/>
      <c r="G41" s="207"/>
      <c r="H41" s="198"/>
    </row>
    <row r="42" spans="1:8" s="199" customFormat="1" x14ac:dyDescent="0.25">
      <c r="A42" s="245"/>
      <c r="B42" s="220" t="s">
        <v>336</v>
      </c>
      <c r="C42" s="221" t="s">
        <v>389</v>
      </c>
      <c r="D42" s="207"/>
      <c r="E42" s="207">
        <v>61984469</v>
      </c>
      <c r="F42" s="207"/>
      <c r="G42" s="207"/>
      <c r="H42" s="198"/>
    </row>
    <row r="43" spans="1:8" s="199" customFormat="1" x14ac:dyDescent="0.25">
      <c r="A43" s="245"/>
      <c r="B43" s="220" t="s">
        <v>337</v>
      </c>
      <c r="C43" s="221"/>
      <c r="D43" s="207"/>
      <c r="E43" s="207">
        <v>0</v>
      </c>
      <c r="F43" s="207"/>
      <c r="G43" s="207"/>
      <c r="H43" s="198"/>
    </row>
    <row r="44" spans="1:8" s="199" customFormat="1" x14ac:dyDescent="0.25">
      <c r="A44" s="245"/>
      <c r="B44" s="220" t="s">
        <v>338</v>
      </c>
      <c r="C44" s="221" t="s">
        <v>390</v>
      </c>
      <c r="D44" s="207"/>
      <c r="E44" s="207">
        <v>47002555</v>
      </c>
      <c r="F44" s="207"/>
      <c r="G44" s="207"/>
      <c r="H44" s="198"/>
    </row>
    <row r="45" spans="1:8" s="199" customFormat="1" ht="25.5" x14ac:dyDescent="0.25">
      <c r="A45" s="245"/>
      <c r="B45" s="220" t="s">
        <v>323</v>
      </c>
      <c r="C45" s="221"/>
      <c r="D45" s="207"/>
      <c r="E45" s="207">
        <v>0</v>
      </c>
      <c r="F45" s="207"/>
      <c r="G45" s="207"/>
      <c r="H45" s="198"/>
    </row>
    <row r="46" spans="1:8" s="199" customFormat="1" x14ac:dyDescent="0.25">
      <c r="A46" s="245"/>
      <c r="B46" s="220" t="s">
        <v>339</v>
      </c>
      <c r="C46" s="221" t="s">
        <v>391</v>
      </c>
      <c r="D46" s="207"/>
      <c r="E46" s="207">
        <v>99497759</v>
      </c>
      <c r="F46" s="207"/>
      <c r="G46" s="207"/>
      <c r="H46" s="198"/>
    </row>
    <row r="47" spans="1:8" s="199" customFormat="1" x14ac:dyDescent="0.25">
      <c r="A47" s="245"/>
      <c r="B47" s="220" t="s">
        <v>340</v>
      </c>
      <c r="C47" s="221" t="s">
        <v>392</v>
      </c>
      <c r="D47" s="207"/>
      <c r="E47" s="207">
        <v>76225282</v>
      </c>
      <c r="F47" s="207"/>
      <c r="G47" s="207"/>
      <c r="H47" s="198"/>
    </row>
    <row r="48" spans="1:8" s="199" customFormat="1" x14ac:dyDescent="0.25">
      <c r="A48" s="245"/>
      <c r="B48" s="220" t="s">
        <v>341</v>
      </c>
      <c r="C48" s="221" t="s">
        <v>393</v>
      </c>
      <c r="D48" s="207"/>
      <c r="E48" s="207">
        <v>31093006.273500003</v>
      </c>
      <c r="F48" s="207"/>
      <c r="G48" s="207"/>
      <c r="H48" s="198"/>
    </row>
    <row r="49" spans="1:8" s="199" customFormat="1" x14ac:dyDescent="0.25">
      <c r="A49" s="245"/>
      <c r="B49" s="220" t="s">
        <v>342</v>
      </c>
      <c r="C49" s="221" t="s">
        <v>391</v>
      </c>
      <c r="D49" s="207"/>
      <c r="E49" s="207">
        <v>146150214</v>
      </c>
      <c r="F49" s="207"/>
      <c r="G49" s="207"/>
      <c r="H49" s="198"/>
    </row>
    <row r="50" spans="1:8" s="199" customFormat="1" x14ac:dyDescent="0.25">
      <c r="A50" s="245"/>
      <c r="B50" s="220" t="s">
        <v>343</v>
      </c>
      <c r="C50" s="221" t="s">
        <v>393</v>
      </c>
      <c r="D50" s="207"/>
      <c r="E50" s="207">
        <v>59523100</v>
      </c>
      <c r="F50" s="207"/>
      <c r="G50" s="207"/>
      <c r="H50" s="198"/>
    </row>
    <row r="51" spans="1:8" s="199" customFormat="1" x14ac:dyDescent="0.25">
      <c r="A51" s="245"/>
      <c r="B51" s="220" t="s">
        <v>344</v>
      </c>
      <c r="C51" s="221" t="s">
        <v>391</v>
      </c>
      <c r="D51" s="207"/>
      <c r="E51" s="207">
        <v>206957465</v>
      </c>
      <c r="F51" s="207"/>
      <c r="G51" s="207"/>
      <c r="H51" s="198"/>
    </row>
    <row r="52" spans="1:8" s="199" customFormat="1" x14ac:dyDescent="0.25">
      <c r="A52" s="245"/>
      <c r="B52" s="220" t="s">
        <v>345</v>
      </c>
      <c r="C52" s="221" t="s">
        <v>394</v>
      </c>
      <c r="D52" s="207"/>
      <c r="E52" s="207">
        <v>30376751</v>
      </c>
      <c r="F52" s="207"/>
      <c r="G52" s="207"/>
      <c r="H52" s="198"/>
    </row>
    <row r="53" spans="1:8" s="199" customFormat="1" x14ac:dyDescent="0.25">
      <c r="A53" s="245"/>
      <c r="B53" s="220" t="s">
        <v>330</v>
      </c>
      <c r="C53" s="221" t="s">
        <v>385</v>
      </c>
      <c r="D53" s="207"/>
      <c r="E53" s="207">
        <v>104425342</v>
      </c>
      <c r="F53" s="207"/>
      <c r="G53" s="207"/>
      <c r="H53" s="198"/>
    </row>
    <row r="54" spans="1:8" s="199" customFormat="1" ht="25.5" x14ac:dyDescent="0.25">
      <c r="A54" s="245"/>
      <c r="B54" s="226" t="s">
        <v>346</v>
      </c>
      <c r="C54" s="227"/>
      <c r="D54" s="207"/>
      <c r="E54" s="207"/>
      <c r="F54" s="207"/>
      <c r="G54" s="207"/>
      <c r="H54" s="198"/>
    </row>
    <row r="55" spans="1:8" s="199" customFormat="1" x14ac:dyDescent="0.25">
      <c r="A55" s="245"/>
      <c r="B55" s="226" t="s">
        <v>347</v>
      </c>
      <c r="C55" s="227" t="s">
        <v>393</v>
      </c>
      <c r="D55" s="207"/>
      <c r="E55" s="207">
        <v>103553940</v>
      </c>
      <c r="F55" s="207"/>
      <c r="G55" s="207"/>
      <c r="H55" s="198"/>
    </row>
    <row r="56" spans="1:8" s="199" customFormat="1" x14ac:dyDescent="0.25">
      <c r="A56" s="245"/>
      <c r="B56" s="220" t="s">
        <v>348</v>
      </c>
      <c r="C56" s="221" t="s">
        <v>387</v>
      </c>
      <c r="D56" s="207"/>
      <c r="E56" s="207">
        <v>41780048</v>
      </c>
      <c r="F56" s="207"/>
      <c r="G56" s="207"/>
      <c r="H56" s="198"/>
    </row>
    <row r="57" spans="1:8" s="199" customFormat="1" x14ac:dyDescent="0.25">
      <c r="A57" s="245"/>
      <c r="B57" s="220" t="s">
        <v>349</v>
      </c>
      <c r="C57" s="221" t="s">
        <v>391</v>
      </c>
      <c r="D57" s="207"/>
      <c r="E57" s="207">
        <v>41071132</v>
      </c>
      <c r="F57" s="207"/>
      <c r="G57" s="207"/>
      <c r="H57" s="198"/>
    </row>
    <row r="58" spans="1:8" s="199" customFormat="1" x14ac:dyDescent="0.25">
      <c r="A58" s="245"/>
      <c r="B58" s="220" t="s">
        <v>343</v>
      </c>
      <c r="C58" s="221" t="s">
        <v>395</v>
      </c>
      <c r="D58" s="207"/>
      <c r="E58" s="207">
        <v>41780048</v>
      </c>
      <c r="F58" s="207"/>
      <c r="G58" s="207"/>
      <c r="H58" s="198"/>
    </row>
    <row r="59" spans="1:8" s="199" customFormat="1" x14ac:dyDescent="0.25">
      <c r="A59" s="245"/>
      <c r="B59" s="220" t="s">
        <v>344</v>
      </c>
      <c r="C59" s="221" t="s">
        <v>391</v>
      </c>
      <c r="D59" s="207"/>
      <c r="E59" s="207">
        <v>83443852</v>
      </c>
      <c r="F59" s="207"/>
      <c r="G59" s="207"/>
      <c r="H59" s="198"/>
    </row>
    <row r="60" spans="1:8" s="199" customFormat="1" x14ac:dyDescent="0.25">
      <c r="A60" s="245"/>
      <c r="B60" s="220" t="s">
        <v>350</v>
      </c>
      <c r="C60" s="221" t="s">
        <v>394</v>
      </c>
      <c r="D60" s="207"/>
      <c r="E60" s="207">
        <v>41780048</v>
      </c>
      <c r="F60" s="207"/>
      <c r="G60" s="207"/>
      <c r="H60" s="198"/>
    </row>
    <row r="61" spans="1:8" s="199" customFormat="1" ht="25.5" x14ac:dyDescent="0.25">
      <c r="A61" s="245"/>
      <c r="B61" s="220" t="s">
        <v>351</v>
      </c>
      <c r="C61" s="221"/>
      <c r="D61" s="207"/>
      <c r="E61" s="207"/>
      <c r="F61" s="207"/>
      <c r="G61" s="207"/>
      <c r="H61" s="198"/>
    </row>
    <row r="62" spans="1:8" s="199" customFormat="1" x14ac:dyDescent="0.25">
      <c r="A62" s="245"/>
      <c r="B62" s="220" t="s">
        <v>352</v>
      </c>
      <c r="C62" s="221" t="s">
        <v>388</v>
      </c>
      <c r="D62" s="207"/>
      <c r="E62" s="207">
        <v>23320019</v>
      </c>
      <c r="F62" s="207"/>
      <c r="G62" s="207"/>
      <c r="H62" s="198"/>
    </row>
    <row r="63" spans="1:8" s="199" customFormat="1" x14ac:dyDescent="0.25">
      <c r="A63" s="245"/>
      <c r="B63" s="220" t="s">
        <v>353</v>
      </c>
      <c r="C63" s="221"/>
      <c r="D63" s="207"/>
      <c r="E63" s="207"/>
      <c r="F63" s="207"/>
      <c r="G63" s="207"/>
      <c r="H63" s="198"/>
    </row>
    <row r="64" spans="1:8" s="199" customFormat="1" x14ac:dyDescent="0.25">
      <c r="A64" s="245"/>
      <c r="B64" s="220" t="s">
        <v>354</v>
      </c>
      <c r="C64" s="221" t="s">
        <v>396</v>
      </c>
      <c r="D64" s="207"/>
      <c r="E64" s="207">
        <v>52028581</v>
      </c>
      <c r="F64" s="207"/>
      <c r="G64" s="207"/>
      <c r="H64" s="198"/>
    </row>
    <row r="65" spans="1:8" s="199" customFormat="1" ht="25.5" x14ac:dyDescent="0.25">
      <c r="A65" s="245"/>
      <c r="B65" s="220" t="s">
        <v>272</v>
      </c>
      <c r="C65" s="221"/>
      <c r="D65" s="207"/>
      <c r="E65" s="207"/>
      <c r="F65" s="207"/>
      <c r="G65" s="207"/>
      <c r="H65" s="198"/>
    </row>
    <row r="66" spans="1:8" s="199" customFormat="1" x14ac:dyDescent="0.25">
      <c r="A66" s="245"/>
      <c r="B66" s="220" t="s">
        <v>355</v>
      </c>
      <c r="C66" s="221" t="s">
        <v>397</v>
      </c>
      <c r="D66" s="207"/>
      <c r="E66" s="207">
        <v>122415540</v>
      </c>
      <c r="F66" s="207"/>
      <c r="G66" s="207"/>
      <c r="H66" s="198"/>
    </row>
    <row r="67" spans="1:8" s="199" customFormat="1" x14ac:dyDescent="0.25">
      <c r="A67" s="245"/>
      <c r="B67" s="220" t="s">
        <v>356</v>
      </c>
      <c r="C67" s="221" t="s">
        <v>395</v>
      </c>
      <c r="D67" s="207"/>
      <c r="E67" s="207">
        <v>122380026</v>
      </c>
      <c r="F67" s="207"/>
      <c r="G67" s="207"/>
      <c r="H67" s="198"/>
    </row>
    <row r="68" spans="1:8" s="199" customFormat="1" x14ac:dyDescent="0.25">
      <c r="A68" s="245"/>
      <c r="B68" s="220" t="s">
        <v>357</v>
      </c>
      <c r="C68" s="221" t="s">
        <v>395</v>
      </c>
      <c r="D68" s="207"/>
      <c r="E68" s="207">
        <v>477908386</v>
      </c>
      <c r="F68" s="207"/>
      <c r="G68" s="207"/>
      <c r="H68" s="198"/>
    </row>
    <row r="69" spans="1:8" s="199" customFormat="1" ht="25.5" x14ac:dyDescent="0.25">
      <c r="A69" s="245"/>
      <c r="B69" s="220" t="s">
        <v>358</v>
      </c>
      <c r="C69" s="221"/>
      <c r="D69" s="207"/>
      <c r="E69" s="207"/>
      <c r="F69" s="207"/>
      <c r="G69" s="207"/>
      <c r="H69" s="198"/>
    </row>
    <row r="70" spans="1:8" s="199" customFormat="1" x14ac:dyDescent="0.25">
      <c r="A70" s="245"/>
      <c r="B70" s="220" t="s">
        <v>345</v>
      </c>
      <c r="C70" s="221" t="s">
        <v>394</v>
      </c>
      <c r="D70" s="207"/>
      <c r="E70" s="207">
        <v>45628250</v>
      </c>
      <c r="F70" s="207"/>
      <c r="G70" s="207"/>
      <c r="H70" s="198"/>
    </row>
    <row r="71" spans="1:8" s="199" customFormat="1" x14ac:dyDescent="0.25">
      <c r="A71" s="245"/>
      <c r="B71" s="220" t="s">
        <v>359</v>
      </c>
      <c r="C71" s="221" t="s">
        <v>393</v>
      </c>
      <c r="D71" s="207"/>
      <c r="E71" s="207">
        <v>45628250</v>
      </c>
      <c r="F71" s="207"/>
      <c r="G71" s="207"/>
      <c r="H71" s="198"/>
    </row>
    <row r="72" spans="1:8" s="199" customFormat="1" x14ac:dyDescent="0.25">
      <c r="A72" s="245"/>
      <c r="B72" s="220" t="s">
        <v>360</v>
      </c>
      <c r="C72" s="221" t="s">
        <v>388</v>
      </c>
      <c r="D72" s="207"/>
      <c r="E72" s="207">
        <v>45628250</v>
      </c>
      <c r="F72" s="207"/>
      <c r="G72" s="207"/>
      <c r="H72" s="198"/>
    </row>
    <row r="73" spans="1:8" s="199" customFormat="1" x14ac:dyDescent="0.25">
      <c r="A73" s="245"/>
      <c r="B73" s="220" t="s">
        <v>361</v>
      </c>
      <c r="C73" s="221" t="s">
        <v>388</v>
      </c>
      <c r="D73" s="207"/>
      <c r="E73" s="207">
        <v>45628250</v>
      </c>
      <c r="F73" s="207"/>
      <c r="G73" s="207"/>
      <c r="H73" s="198"/>
    </row>
    <row r="74" spans="1:8" s="199" customFormat="1" ht="25.5" x14ac:dyDescent="0.25">
      <c r="A74" s="245"/>
      <c r="B74" s="220" t="s">
        <v>362</v>
      </c>
      <c r="C74" s="221"/>
      <c r="D74" s="207"/>
      <c r="E74" s="207"/>
      <c r="F74" s="207"/>
      <c r="G74" s="207"/>
      <c r="H74" s="198"/>
    </row>
    <row r="75" spans="1:8" s="199" customFormat="1" x14ac:dyDescent="0.25">
      <c r="A75" s="245"/>
      <c r="B75" s="220" t="s">
        <v>363</v>
      </c>
      <c r="C75" s="221" t="s">
        <v>391</v>
      </c>
      <c r="D75" s="207"/>
      <c r="E75" s="207">
        <v>116273875</v>
      </c>
      <c r="F75" s="207"/>
      <c r="G75" s="207"/>
      <c r="H75" s="198"/>
    </row>
    <row r="76" spans="1:8" s="199" customFormat="1" ht="25.5" x14ac:dyDescent="0.25">
      <c r="A76" s="245"/>
      <c r="B76" s="226" t="s">
        <v>364</v>
      </c>
      <c r="C76" s="227"/>
      <c r="D76" s="207"/>
      <c r="E76" s="207"/>
      <c r="F76" s="207"/>
      <c r="G76" s="207"/>
      <c r="H76" s="198"/>
    </row>
    <row r="77" spans="1:8" s="199" customFormat="1" x14ac:dyDescent="0.25">
      <c r="A77" s="245"/>
      <c r="B77" s="226" t="s">
        <v>365</v>
      </c>
      <c r="C77" s="227" t="s">
        <v>391</v>
      </c>
      <c r="D77" s="207"/>
      <c r="E77" s="207">
        <v>29595000</v>
      </c>
      <c r="F77" s="207"/>
      <c r="G77" s="207"/>
      <c r="H77" s="198"/>
    </row>
    <row r="78" spans="1:8" s="199" customFormat="1" x14ac:dyDescent="0.25">
      <c r="A78" s="245"/>
      <c r="B78" s="226" t="s">
        <v>366</v>
      </c>
      <c r="C78" s="227" t="s">
        <v>385</v>
      </c>
      <c r="D78" s="207"/>
      <c r="E78" s="207">
        <v>39980000</v>
      </c>
      <c r="F78" s="207"/>
      <c r="G78" s="207"/>
      <c r="H78" s="198"/>
    </row>
    <row r="79" spans="1:8" s="199" customFormat="1" x14ac:dyDescent="0.25">
      <c r="A79" s="245"/>
      <c r="B79" s="226" t="s">
        <v>367</v>
      </c>
      <c r="C79" s="227" t="s">
        <v>398</v>
      </c>
      <c r="D79" s="207"/>
      <c r="E79" s="207">
        <v>29928087</v>
      </c>
      <c r="F79" s="207"/>
      <c r="G79" s="207"/>
      <c r="H79" s="198"/>
    </row>
    <row r="80" spans="1:8" s="199" customFormat="1" x14ac:dyDescent="0.25">
      <c r="A80" s="245"/>
      <c r="B80" s="226" t="s">
        <v>352</v>
      </c>
      <c r="C80" s="227" t="s">
        <v>388</v>
      </c>
      <c r="D80" s="207"/>
      <c r="E80" s="207">
        <v>29990000</v>
      </c>
      <c r="F80" s="207"/>
      <c r="G80" s="207"/>
      <c r="H80" s="198"/>
    </row>
    <row r="81" spans="1:8" s="199" customFormat="1" x14ac:dyDescent="0.25">
      <c r="A81" s="245"/>
      <c r="B81" s="220" t="s">
        <v>368</v>
      </c>
      <c r="C81" s="221" t="s">
        <v>388</v>
      </c>
      <c r="D81" s="207"/>
      <c r="E81" s="207">
        <v>29667278</v>
      </c>
      <c r="F81" s="207"/>
      <c r="G81" s="207"/>
      <c r="H81" s="198"/>
    </row>
    <row r="82" spans="1:8" s="199" customFormat="1" x14ac:dyDescent="0.25">
      <c r="A82" s="245"/>
      <c r="B82" s="220" t="s">
        <v>369</v>
      </c>
      <c r="C82" s="221" t="s">
        <v>388</v>
      </c>
      <c r="D82" s="207"/>
      <c r="E82" s="207">
        <v>29990000</v>
      </c>
      <c r="F82" s="207"/>
      <c r="G82" s="207"/>
      <c r="H82" s="198"/>
    </row>
    <row r="83" spans="1:8" s="199" customFormat="1" x14ac:dyDescent="0.25">
      <c r="A83" s="245"/>
      <c r="B83" s="220" t="s">
        <v>370</v>
      </c>
      <c r="C83" s="221" t="s">
        <v>399</v>
      </c>
      <c r="D83" s="207"/>
      <c r="E83" s="207">
        <v>29990000</v>
      </c>
      <c r="F83" s="207"/>
      <c r="G83" s="207"/>
      <c r="H83" s="198"/>
    </row>
    <row r="84" spans="1:8" s="199" customFormat="1" x14ac:dyDescent="0.25">
      <c r="A84" s="245"/>
      <c r="B84" s="220" t="s">
        <v>348</v>
      </c>
      <c r="C84" s="221" t="s">
        <v>387</v>
      </c>
      <c r="D84" s="207"/>
      <c r="E84" s="207">
        <v>49473144</v>
      </c>
      <c r="F84" s="207"/>
      <c r="G84" s="207"/>
      <c r="H84" s="198"/>
    </row>
    <row r="85" spans="1:8" s="199" customFormat="1" x14ac:dyDescent="0.25">
      <c r="A85" s="245"/>
      <c r="B85" s="220" t="s">
        <v>334</v>
      </c>
      <c r="C85" s="221" t="s">
        <v>387</v>
      </c>
      <c r="D85" s="207"/>
      <c r="E85" s="207">
        <v>64475602</v>
      </c>
      <c r="F85" s="207"/>
      <c r="G85" s="207"/>
      <c r="H85" s="198"/>
    </row>
    <row r="86" spans="1:8" s="199" customFormat="1" x14ac:dyDescent="0.25">
      <c r="A86" s="245"/>
      <c r="B86" s="220" t="s">
        <v>371</v>
      </c>
      <c r="C86" s="221" t="s">
        <v>387</v>
      </c>
      <c r="D86" s="207"/>
      <c r="E86" s="207">
        <v>44990000</v>
      </c>
      <c r="F86" s="207"/>
      <c r="G86" s="207"/>
      <c r="H86" s="198"/>
    </row>
    <row r="87" spans="1:8" s="199" customFormat="1" x14ac:dyDescent="0.25">
      <c r="A87" s="245"/>
      <c r="B87" s="220" t="s">
        <v>372</v>
      </c>
      <c r="C87" s="221" t="s">
        <v>387</v>
      </c>
      <c r="D87" s="207"/>
      <c r="E87" s="207">
        <v>29993253</v>
      </c>
      <c r="F87" s="207"/>
      <c r="G87" s="207"/>
      <c r="H87" s="198"/>
    </row>
    <row r="88" spans="1:8" s="199" customFormat="1" x14ac:dyDescent="0.25">
      <c r="A88" s="245"/>
      <c r="B88" s="220" t="s">
        <v>373</v>
      </c>
      <c r="C88" s="221" t="s">
        <v>384</v>
      </c>
      <c r="D88" s="207"/>
      <c r="E88" s="207">
        <v>30000000</v>
      </c>
      <c r="F88" s="207"/>
      <c r="G88" s="207"/>
      <c r="H88" s="198"/>
    </row>
    <row r="89" spans="1:8" s="199" customFormat="1" x14ac:dyDescent="0.25">
      <c r="A89" s="245"/>
      <c r="B89" s="220" t="s">
        <v>374</v>
      </c>
      <c r="C89" s="221" t="s">
        <v>384</v>
      </c>
      <c r="D89" s="207"/>
      <c r="E89" s="207">
        <v>30000000</v>
      </c>
      <c r="F89" s="207"/>
      <c r="G89" s="207"/>
      <c r="H89" s="198"/>
    </row>
    <row r="90" spans="1:8" s="199" customFormat="1" x14ac:dyDescent="0.25">
      <c r="A90" s="245"/>
      <c r="B90" s="220" t="s">
        <v>375</v>
      </c>
      <c r="C90" s="221" t="s">
        <v>384</v>
      </c>
      <c r="D90" s="207"/>
      <c r="E90" s="207">
        <v>44260000</v>
      </c>
      <c r="F90" s="207"/>
      <c r="G90" s="207"/>
      <c r="H90" s="198"/>
    </row>
    <row r="91" spans="1:8" s="199" customFormat="1" x14ac:dyDescent="0.25">
      <c r="A91" s="245"/>
      <c r="B91" s="220" t="s">
        <v>376</v>
      </c>
      <c r="C91" s="221" t="s">
        <v>386</v>
      </c>
      <c r="D91" s="207"/>
      <c r="E91" s="207">
        <v>50000000</v>
      </c>
      <c r="F91" s="207"/>
      <c r="G91" s="207"/>
      <c r="H91" s="198"/>
    </row>
    <row r="92" spans="1:8" s="199" customFormat="1" x14ac:dyDescent="0.25">
      <c r="A92" s="245"/>
      <c r="B92" s="220" t="s">
        <v>377</v>
      </c>
      <c r="C92" s="221" t="s">
        <v>390</v>
      </c>
      <c r="D92" s="207"/>
      <c r="E92" s="207">
        <v>45000000</v>
      </c>
      <c r="F92" s="207"/>
      <c r="G92" s="207"/>
      <c r="H92" s="198"/>
    </row>
    <row r="93" spans="1:8" s="199" customFormat="1" x14ac:dyDescent="0.25">
      <c r="A93" s="245"/>
      <c r="B93" s="220" t="s">
        <v>378</v>
      </c>
      <c r="C93" s="221" t="s">
        <v>390</v>
      </c>
      <c r="D93" s="207"/>
      <c r="E93" s="207">
        <v>25000000</v>
      </c>
      <c r="F93" s="207"/>
      <c r="G93" s="207"/>
      <c r="H93" s="198"/>
    </row>
    <row r="94" spans="1:8" s="199" customFormat="1" x14ac:dyDescent="0.25">
      <c r="A94" s="245"/>
      <c r="B94" s="220" t="s">
        <v>342</v>
      </c>
      <c r="C94" s="221" t="s">
        <v>391</v>
      </c>
      <c r="D94" s="207"/>
      <c r="E94" s="207">
        <v>194135000</v>
      </c>
      <c r="F94" s="207"/>
      <c r="G94" s="207"/>
      <c r="H94" s="198"/>
    </row>
    <row r="95" spans="1:8" s="199" customFormat="1" x14ac:dyDescent="0.25">
      <c r="A95" s="245"/>
      <c r="B95" s="220" t="s">
        <v>379</v>
      </c>
      <c r="C95" s="221" t="s">
        <v>394</v>
      </c>
      <c r="D95" s="207"/>
      <c r="E95" s="207">
        <v>49998132.726500034</v>
      </c>
      <c r="F95" s="207"/>
      <c r="G95" s="207"/>
      <c r="H95" s="198"/>
    </row>
    <row r="96" spans="1:8" s="199" customFormat="1" x14ac:dyDescent="0.25">
      <c r="A96" s="245"/>
      <c r="B96" s="220" t="s">
        <v>380</v>
      </c>
      <c r="C96" s="221" t="s">
        <v>394</v>
      </c>
      <c r="D96" s="207"/>
      <c r="E96" s="207">
        <v>45000000</v>
      </c>
      <c r="F96" s="207"/>
      <c r="G96" s="207"/>
      <c r="H96" s="198"/>
    </row>
    <row r="97" spans="1:9" s="199" customFormat="1" x14ac:dyDescent="0.25">
      <c r="A97" s="245"/>
      <c r="B97" s="220" t="s">
        <v>345</v>
      </c>
      <c r="C97" s="221" t="s">
        <v>394</v>
      </c>
      <c r="D97" s="207"/>
      <c r="E97" s="207">
        <v>69177503.273499966</v>
      </c>
      <c r="F97" s="207"/>
      <c r="G97" s="207"/>
      <c r="H97" s="198"/>
    </row>
    <row r="98" spans="1:9" s="199" customFormat="1" x14ac:dyDescent="0.25">
      <c r="A98" s="245"/>
      <c r="B98" s="220" t="s">
        <v>381</v>
      </c>
      <c r="C98" s="221" t="s">
        <v>390</v>
      </c>
      <c r="D98" s="207"/>
      <c r="E98" s="207">
        <v>40000000</v>
      </c>
      <c r="F98" s="207"/>
      <c r="G98" s="207"/>
      <c r="H98" s="198"/>
    </row>
    <row r="99" spans="1:9" s="199" customFormat="1" ht="25.5" x14ac:dyDescent="0.25">
      <c r="A99" s="245"/>
      <c r="B99" s="220" t="s">
        <v>382</v>
      </c>
      <c r="C99" s="221"/>
      <c r="D99" s="207"/>
      <c r="E99" s="207">
        <v>0</v>
      </c>
      <c r="F99" s="207"/>
      <c r="G99" s="207"/>
      <c r="H99" s="198"/>
    </row>
    <row r="100" spans="1:9" s="199" customFormat="1" x14ac:dyDescent="0.25">
      <c r="A100" s="245"/>
      <c r="B100" s="220" t="s">
        <v>370</v>
      </c>
      <c r="C100" s="221" t="s">
        <v>399</v>
      </c>
      <c r="D100" s="207"/>
      <c r="E100" s="207">
        <v>29923349</v>
      </c>
      <c r="F100" s="207"/>
      <c r="G100" s="207"/>
      <c r="H100" s="198"/>
    </row>
    <row r="101" spans="1:9" s="199" customFormat="1" x14ac:dyDescent="0.25">
      <c r="A101" s="245"/>
      <c r="B101" s="220" t="s">
        <v>383</v>
      </c>
      <c r="C101" s="227"/>
      <c r="D101" s="207"/>
      <c r="E101" s="207"/>
      <c r="F101" s="207"/>
      <c r="G101" s="207"/>
      <c r="H101" s="198"/>
    </row>
    <row r="102" spans="1:9" s="199" customFormat="1" x14ac:dyDescent="0.25">
      <c r="A102" s="245"/>
      <c r="B102" s="230" t="s">
        <v>400</v>
      </c>
      <c r="C102" s="231" t="s">
        <v>399</v>
      </c>
      <c r="D102" s="207"/>
      <c r="E102" s="207">
        <v>54946167</v>
      </c>
      <c r="F102" s="207"/>
      <c r="G102" s="207"/>
      <c r="H102" s="198"/>
    </row>
    <row r="103" spans="1:9" s="199" customFormat="1" x14ac:dyDescent="0.25">
      <c r="A103" s="245"/>
      <c r="B103" s="232" t="s">
        <v>405</v>
      </c>
      <c r="C103" s="233" t="s">
        <v>387</v>
      </c>
      <c r="D103" s="207"/>
      <c r="E103" s="207">
        <v>27707941</v>
      </c>
      <c r="F103" s="207"/>
      <c r="G103" s="207"/>
      <c r="H103" s="198"/>
    </row>
    <row r="104" spans="1:9" s="199" customFormat="1" ht="25.5" x14ac:dyDescent="0.25">
      <c r="A104" s="245"/>
      <c r="B104" s="220" t="s">
        <v>401</v>
      </c>
      <c r="C104" s="221" t="s">
        <v>397</v>
      </c>
      <c r="D104" s="207"/>
      <c r="E104" s="207">
        <v>15730653</v>
      </c>
      <c r="F104" s="207"/>
      <c r="G104" s="207"/>
      <c r="H104" s="198"/>
    </row>
    <row r="105" spans="1:9" s="199" customFormat="1" ht="25.5" x14ac:dyDescent="0.25">
      <c r="A105" s="245"/>
      <c r="B105" s="220" t="s">
        <v>402</v>
      </c>
      <c r="C105" s="221"/>
      <c r="D105" s="207"/>
      <c r="E105" s="207">
        <v>15730653</v>
      </c>
      <c r="F105" s="207"/>
      <c r="G105" s="207"/>
      <c r="H105" s="198"/>
    </row>
    <row r="106" spans="1:9" s="199" customFormat="1" ht="25.5" x14ac:dyDescent="0.25">
      <c r="A106" s="245"/>
      <c r="B106" s="220" t="s">
        <v>403</v>
      </c>
      <c r="C106" s="221"/>
      <c r="D106" s="207"/>
      <c r="E106" s="207">
        <v>31461306</v>
      </c>
      <c r="F106" s="207"/>
      <c r="G106" s="207"/>
      <c r="H106" s="198"/>
    </row>
    <row r="107" spans="1:9" s="199" customFormat="1" x14ac:dyDescent="0.25">
      <c r="A107" s="245"/>
      <c r="B107" s="220" t="s">
        <v>404</v>
      </c>
      <c r="C107" s="221"/>
      <c r="D107" s="207"/>
      <c r="E107" s="207">
        <v>17901780</v>
      </c>
      <c r="F107" s="207"/>
      <c r="G107" s="207"/>
      <c r="H107" s="198"/>
    </row>
    <row r="108" spans="1:9" s="199" customFormat="1" x14ac:dyDescent="0.25">
      <c r="A108" s="245"/>
      <c r="B108" s="220"/>
      <c r="C108" s="221"/>
      <c r="D108" s="207"/>
      <c r="E108" s="207"/>
      <c r="F108" s="207"/>
      <c r="G108" s="207"/>
      <c r="H108" s="198"/>
    </row>
    <row r="109" spans="1:9" s="199" customFormat="1" ht="38.25" x14ac:dyDescent="0.25">
      <c r="A109" s="245"/>
      <c r="B109" s="220" t="s">
        <v>171</v>
      </c>
      <c r="C109" s="221"/>
      <c r="D109" s="207">
        <v>8405198000</v>
      </c>
      <c r="E109" s="207"/>
      <c r="F109" s="207"/>
      <c r="G109" s="207"/>
      <c r="H109" s="200"/>
    </row>
    <row r="110" spans="1:9" s="199" customFormat="1" ht="25.5" x14ac:dyDescent="0.25">
      <c r="A110" s="245"/>
      <c r="B110" s="230" t="s">
        <v>272</v>
      </c>
      <c r="C110" s="231"/>
      <c r="D110" s="207"/>
      <c r="E110" s="207"/>
      <c r="F110" s="207"/>
      <c r="G110" s="207"/>
      <c r="H110" s="197"/>
      <c r="I110" s="197"/>
    </row>
    <row r="111" spans="1:9" s="199" customFormat="1" x14ac:dyDescent="0.25">
      <c r="A111" s="245"/>
      <c r="B111" s="220" t="s">
        <v>266</v>
      </c>
      <c r="C111" s="221" t="s">
        <v>273</v>
      </c>
      <c r="D111" s="207"/>
      <c r="E111" s="207">
        <v>143244512</v>
      </c>
      <c r="F111" s="207">
        <v>652572</v>
      </c>
      <c r="G111" s="207"/>
      <c r="H111" s="201"/>
      <c r="I111" s="202"/>
    </row>
    <row r="112" spans="1:9" s="199" customFormat="1" x14ac:dyDescent="0.25">
      <c r="A112" s="245"/>
      <c r="B112" s="220" t="s">
        <v>267</v>
      </c>
      <c r="C112" s="221" t="s">
        <v>274</v>
      </c>
      <c r="D112" s="207"/>
      <c r="E112" s="207">
        <v>285989024</v>
      </c>
      <c r="F112" s="207">
        <v>1303091</v>
      </c>
      <c r="G112" s="207"/>
      <c r="H112" s="201"/>
      <c r="I112" s="202"/>
    </row>
    <row r="113" spans="1:9" s="199" customFormat="1" x14ac:dyDescent="0.25">
      <c r="A113" s="245"/>
      <c r="B113" s="220" t="s">
        <v>268</v>
      </c>
      <c r="C113" s="221" t="s">
        <v>274</v>
      </c>
      <c r="D113" s="207"/>
      <c r="E113" s="207">
        <v>143244512</v>
      </c>
      <c r="F113" s="207">
        <v>587928</v>
      </c>
      <c r="G113" s="207"/>
      <c r="H113" s="201"/>
      <c r="I113" s="202"/>
    </row>
    <row r="114" spans="1:9" s="199" customFormat="1" x14ac:dyDescent="0.25">
      <c r="A114" s="245"/>
      <c r="B114" s="220" t="s">
        <v>269</v>
      </c>
      <c r="C114" s="221" t="s">
        <v>275</v>
      </c>
      <c r="D114" s="207"/>
      <c r="E114" s="207">
        <v>285989024</v>
      </c>
      <c r="F114" s="207">
        <v>1303091</v>
      </c>
      <c r="G114" s="207"/>
      <c r="H114" s="201"/>
      <c r="I114" s="202"/>
    </row>
    <row r="115" spans="1:9" s="199" customFormat="1" x14ac:dyDescent="0.25">
      <c r="A115" s="245"/>
      <c r="B115" s="220" t="s">
        <v>270</v>
      </c>
      <c r="C115" s="221" t="s">
        <v>275</v>
      </c>
      <c r="D115" s="207"/>
      <c r="E115" s="207">
        <v>214616768</v>
      </c>
      <c r="F115" s="207">
        <v>945510</v>
      </c>
      <c r="G115" s="207"/>
      <c r="H115" s="201"/>
      <c r="I115" s="202"/>
    </row>
    <row r="116" spans="1:9" s="199" customFormat="1" x14ac:dyDescent="0.25">
      <c r="A116" s="245"/>
      <c r="B116" s="220" t="s">
        <v>271</v>
      </c>
      <c r="C116" s="221" t="s">
        <v>276</v>
      </c>
      <c r="D116" s="207"/>
      <c r="E116" s="207">
        <v>285989024</v>
      </c>
      <c r="F116" s="207">
        <v>1303090</v>
      </c>
      <c r="G116" s="207"/>
      <c r="H116" s="201"/>
      <c r="I116" s="202"/>
    </row>
    <row r="117" spans="1:9" s="199" customFormat="1" ht="25.5" x14ac:dyDescent="0.25">
      <c r="A117" s="245"/>
      <c r="B117" s="230" t="s">
        <v>277</v>
      </c>
      <c r="C117" s="231"/>
      <c r="D117" s="207"/>
      <c r="E117" s="207"/>
      <c r="F117" s="207"/>
      <c r="G117" s="207"/>
      <c r="H117" s="197"/>
      <c r="I117" s="202"/>
    </row>
    <row r="118" spans="1:9" s="199" customFormat="1" x14ac:dyDescent="0.25">
      <c r="A118" s="245"/>
      <c r="B118" s="220" t="s">
        <v>266</v>
      </c>
      <c r="C118" s="221" t="s">
        <v>273</v>
      </c>
      <c r="D118" s="207"/>
      <c r="E118" s="207">
        <v>15750000</v>
      </c>
      <c r="F118" s="207">
        <v>0</v>
      </c>
      <c r="G118" s="207"/>
      <c r="H118" s="201"/>
      <c r="I118" s="202"/>
    </row>
    <row r="119" spans="1:9" s="199" customFormat="1" x14ac:dyDescent="0.25">
      <c r="A119" s="245"/>
      <c r="B119" s="220" t="s">
        <v>267</v>
      </c>
      <c r="C119" s="221" t="s">
        <v>274</v>
      </c>
      <c r="D119" s="207"/>
      <c r="E119" s="207">
        <v>31500000</v>
      </c>
      <c r="F119" s="207">
        <v>0</v>
      </c>
      <c r="G119" s="207"/>
      <c r="H119" s="200"/>
    </row>
    <row r="120" spans="1:9" s="199" customFormat="1" x14ac:dyDescent="0.25">
      <c r="A120" s="245"/>
      <c r="B120" s="220" t="s">
        <v>268</v>
      </c>
      <c r="C120" s="221" t="s">
        <v>274</v>
      </c>
      <c r="D120" s="207"/>
      <c r="E120" s="207">
        <v>0</v>
      </c>
      <c r="F120" s="207">
        <v>0</v>
      </c>
      <c r="G120" s="207"/>
      <c r="H120" s="200"/>
    </row>
    <row r="121" spans="1:9" s="199" customFormat="1" x14ac:dyDescent="0.25">
      <c r="A121" s="245"/>
      <c r="B121" s="220" t="s">
        <v>269</v>
      </c>
      <c r="C121" s="221" t="s">
        <v>275</v>
      </c>
      <c r="D121" s="207"/>
      <c r="E121" s="207">
        <v>31500000</v>
      </c>
      <c r="F121" s="207">
        <v>0</v>
      </c>
      <c r="G121" s="207"/>
      <c r="H121" s="200"/>
    </row>
    <row r="122" spans="1:9" s="199" customFormat="1" x14ac:dyDescent="0.25">
      <c r="A122" s="245"/>
      <c r="B122" s="220" t="s">
        <v>270</v>
      </c>
      <c r="C122" s="221" t="s">
        <v>275</v>
      </c>
      <c r="D122" s="207"/>
      <c r="E122" s="207">
        <v>15750000</v>
      </c>
      <c r="F122" s="207">
        <v>0</v>
      </c>
      <c r="G122" s="207"/>
      <c r="H122" s="200"/>
    </row>
    <row r="123" spans="1:9" s="199" customFormat="1" x14ac:dyDescent="0.25">
      <c r="A123" s="245"/>
      <c r="B123" s="220" t="s">
        <v>271</v>
      </c>
      <c r="C123" s="221" t="s">
        <v>276</v>
      </c>
      <c r="D123" s="207"/>
      <c r="E123" s="207">
        <v>31500000</v>
      </c>
      <c r="F123" s="207">
        <v>0</v>
      </c>
      <c r="G123" s="207"/>
      <c r="H123" s="200"/>
    </row>
    <row r="124" spans="1:9" s="199" customFormat="1" ht="25.5" x14ac:dyDescent="0.25">
      <c r="A124" s="245"/>
      <c r="B124" s="220" t="s">
        <v>323</v>
      </c>
      <c r="C124" s="221"/>
      <c r="D124" s="207"/>
      <c r="E124" s="207"/>
      <c r="F124" s="207"/>
      <c r="G124" s="207"/>
      <c r="H124" s="200"/>
    </row>
    <row r="125" spans="1:9" s="199" customFormat="1" x14ac:dyDescent="0.25">
      <c r="A125" s="245"/>
      <c r="B125" s="220" t="s">
        <v>278</v>
      </c>
      <c r="C125" s="221" t="s">
        <v>312</v>
      </c>
      <c r="D125" s="207"/>
      <c r="E125" s="207">
        <v>144244512</v>
      </c>
      <c r="F125" s="207">
        <v>592032</v>
      </c>
      <c r="G125" s="207"/>
      <c r="H125" s="200"/>
    </row>
    <row r="126" spans="1:9" s="199" customFormat="1" x14ac:dyDescent="0.25">
      <c r="A126" s="245"/>
      <c r="B126" s="220" t="s">
        <v>279</v>
      </c>
      <c r="C126" s="221" t="s">
        <v>313</v>
      </c>
      <c r="D126" s="207"/>
      <c r="E126" s="207">
        <v>173093414</v>
      </c>
      <c r="F126" s="207">
        <v>710440</v>
      </c>
      <c r="G126" s="207"/>
      <c r="H126" s="200"/>
    </row>
    <row r="127" spans="1:9" s="199" customFormat="1" x14ac:dyDescent="0.25">
      <c r="A127" s="245"/>
      <c r="B127" s="220" t="s">
        <v>280</v>
      </c>
      <c r="C127" s="221" t="s">
        <v>273</v>
      </c>
      <c r="D127" s="207"/>
      <c r="E127" s="207">
        <v>429233536</v>
      </c>
      <c r="F127" s="207">
        <v>1761732</v>
      </c>
      <c r="G127" s="207"/>
      <c r="H127" s="200"/>
    </row>
    <row r="128" spans="1:9" s="199" customFormat="1" x14ac:dyDescent="0.25">
      <c r="A128" s="245"/>
      <c r="B128" s="220" t="s">
        <v>281</v>
      </c>
      <c r="C128" s="221" t="s">
        <v>273</v>
      </c>
      <c r="D128" s="207"/>
      <c r="E128" s="207">
        <v>215616768</v>
      </c>
      <c r="F128" s="207">
        <v>884970</v>
      </c>
      <c r="G128" s="207"/>
      <c r="H128" s="200"/>
    </row>
    <row r="129" spans="1:8" s="199" customFormat="1" x14ac:dyDescent="0.25">
      <c r="A129" s="245"/>
      <c r="B129" s="220" t="s">
        <v>282</v>
      </c>
      <c r="C129" s="221" t="s">
        <v>314</v>
      </c>
      <c r="D129" s="207"/>
      <c r="E129" s="207">
        <v>358111280</v>
      </c>
      <c r="F129" s="207">
        <v>1469820</v>
      </c>
      <c r="G129" s="207"/>
      <c r="H129" s="200"/>
    </row>
    <row r="130" spans="1:8" s="199" customFormat="1" x14ac:dyDescent="0.25">
      <c r="A130" s="245"/>
      <c r="B130" s="220" t="s">
        <v>283</v>
      </c>
      <c r="C130" s="221" t="s">
        <v>315</v>
      </c>
      <c r="D130" s="207"/>
      <c r="E130" s="207">
        <v>258640122</v>
      </c>
      <c r="F130" s="207">
        <v>1061554</v>
      </c>
      <c r="G130" s="207"/>
      <c r="H130" s="200"/>
    </row>
    <row r="131" spans="1:8" s="199" customFormat="1" x14ac:dyDescent="0.25">
      <c r="A131" s="245"/>
      <c r="B131" s="220" t="s">
        <v>284</v>
      </c>
      <c r="C131" s="221" t="s">
        <v>315</v>
      </c>
      <c r="D131" s="207"/>
      <c r="E131" s="207">
        <v>358111280</v>
      </c>
      <c r="F131" s="207">
        <v>1469820</v>
      </c>
      <c r="G131" s="207"/>
      <c r="H131" s="200"/>
    </row>
    <row r="132" spans="1:8" s="199" customFormat="1" x14ac:dyDescent="0.25">
      <c r="A132" s="245"/>
      <c r="B132" s="220" t="s">
        <v>285</v>
      </c>
      <c r="C132" s="221" t="s">
        <v>315</v>
      </c>
      <c r="D132" s="207"/>
      <c r="E132" s="207">
        <v>226053889</v>
      </c>
      <c r="F132" s="207">
        <v>927808</v>
      </c>
      <c r="G132" s="207"/>
      <c r="H132" s="200"/>
    </row>
    <row r="133" spans="1:8" s="199" customFormat="1" x14ac:dyDescent="0.25">
      <c r="A133" s="245"/>
      <c r="B133" s="220" t="s">
        <v>286</v>
      </c>
      <c r="C133" s="221" t="s">
        <v>315</v>
      </c>
      <c r="D133" s="207"/>
      <c r="E133" s="207">
        <v>215616768</v>
      </c>
      <c r="F133" s="207">
        <v>884970</v>
      </c>
      <c r="G133" s="207"/>
      <c r="H133" s="200"/>
    </row>
    <row r="134" spans="1:8" s="199" customFormat="1" x14ac:dyDescent="0.25">
      <c r="A134" s="245"/>
      <c r="B134" s="220" t="s">
        <v>287</v>
      </c>
      <c r="C134" s="221" t="s">
        <v>315</v>
      </c>
      <c r="D134" s="207"/>
      <c r="E134" s="207">
        <v>75915868</v>
      </c>
      <c r="F134" s="207">
        <v>311587</v>
      </c>
      <c r="G134" s="207"/>
      <c r="H134" s="200"/>
    </row>
    <row r="135" spans="1:8" s="199" customFormat="1" x14ac:dyDescent="0.25">
      <c r="A135" s="245"/>
      <c r="B135" s="220" t="s">
        <v>288</v>
      </c>
      <c r="C135" s="221" t="s">
        <v>316</v>
      </c>
      <c r="D135" s="207"/>
      <c r="E135" s="207">
        <v>86546707</v>
      </c>
      <c r="F135" s="207">
        <v>355220</v>
      </c>
      <c r="G135" s="207"/>
      <c r="H135" s="200"/>
    </row>
    <row r="136" spans="1:8" s="199" customFormat="1" x14ac:dyDescent="0.25">
      <c r="A136" s="245"/>
      <c r="B136" s="220" t="s">
        <v>289</v>
      </c>
      <c r="C136" s="221" t="s">
        <v>316</v>
      </c>
      <c r="D136" s="207"/>
      <c r="E136" s="207">
        <v>215616768</v>
      </c>
      <c r="F136" s="207">
        <v>884970</v>
      </c>
      <c r="G136" s="207"/>
      <c r="H136" s="200"/>
    </row>
    <row r="137" spans="1:8" s="199" customFormat="1" x14ac:dyDescent="0.25">
      <c r="A137" s="245"/>
      <c r="B137" s="220" t="s">
        <v>290</v>
      </c>
      <c r="C137" s="221" t="s">
        <v>316</v>
      </c>
      <c r="D137" s="207"/>
      <c r="E137" s="207">
        <v>174082784</v>
      </c>
      <c r="F137" s="207">
        <v>714500</v>
      </c>
      <c r="G137" s="207"/>
      <c r="H137" s="200"/>
    </row>
    <row r="138" spans="1:8" s="199" customFormat="1" x14ac:dyDescent="0.25">
      <c r="A138" s="245"/>
      <c r="B138" s="220" t="s">
        <v>291</v>
      </c>
      <c r="C138" s="221" t="s">
        <v>317</v>
      </c>
      <c r="D138" s="207"/>
      <c r="E138" s="207">
        <v>173093414</v>
      </c>
      <c r="F138" s="207">
        <v>710440</v>
      </c>
      <c r="G138" s="207"/>
      <c r="H138" s="200"/>
    </row>
    <row r="139" spans="1:8" s="199" customFormat="1" x14ac:dyDescent="0.25">
      <c r="A139" s="245"/>
      <c r="B139" s="220" t="s">
        <v>292</v>
      </c>
      <c r="C139" s="221" t="s">
        <v>317</v>
      </c>
      <c r="D139" s="207"/>
      <c r="E139" s="207">
        <v>144244512</v>
      </c>
      <c r="F139" s="207">
        <v>592032</v>
      </c>
      <c r="G139" s="207"/>
      <c r="H139" s="200"/>
    </row>
    <row r="140" spans="1:8" s="199" customFormat="1" x14ac:dyDescent="0.25">
      <c r="A140" s="245"/>
      <c r="B140" s="220" t="s">
        <v>293</v>
      </c>
      <c r="C140" s="221" t="s">
        <v>274</v>
      </c>
      <c r="D140" s="207"/>
      <c r="E140" s="207">
        <v>86546708</v>
      </c>
      <c r="F140" s="207">
        <v>355219</v>
      </c>
      <c r="G140" s="207"/>
      <c r="H140" s="200"/>
    </row>
    <row r="141" spans="1:8" s="199" customFormat="1" x14ac:dyDescent="0.25">
      <c r="A141" s="245"/>
      <c r="B141" s="220" t="s">
        <v>294</v>
      </c>
      <c r="C141" s="221" t="s">
        <v>274</v>
      </c>
      <c r="D141" s="207"/>
      <c r="E141" s="207">
        <v>79459482</v>
      </c>
      <c r="F141" s="207">
        <v>326130</v>
      </c>
      <c r="G141" s="207"/>
      <c r="H141" s="200"/>
    </row>
    <row r="142" spans="1:8" s="199" customFormat="1" x14ac:dyDescent="0.25">
      <c r="A142" s="245"/>
      <c r="B142" s="220" t="s">
        <v>295</v>
      </c>
      <c r="C142" s="221" t="s">
        <v>274</v>
      </c>
      <c r="D142" s="207"/>
      <c r="E142" s="207">
        <v>86546707</v>
      </c>
      <c r="F142" s="207">
        <v>355220</v>
      </c>
      <c r="G142" s="207"/>
      <c r="H142" s="200"/>
    </row>
    <row r="143" spans="1:8" s="199" customFormat="1" x14ac:dyDescent="0.25">
      <c r="A143" s="245"/>
      <c r="B143" s="220" t="s">
        <v>296</v>
      </c>
      <c r="C143" s="221" t="s">
        <v>318</v>
      </c>
      <c r="D143" s="207"/>
      <c r="E143" s="207">
        <v>144244512</v>
      </c>
      <c r="F143" s="207">
        <v>592030</v>
      </c>
      <c r="G143" s="207"/>
      <c r="H143" s="200"/>
    </row>
    <row r="144" spans="1:8" s="199" customFormat="1" x14ac:dyDescent="0.25">
      <c r="A144" s="245"/>
      <c r="B144" s="220" t="s">
        <v>297</v>
      </c>
      <c r="C144" s="221" t="s">
        <v>318</v>
      </c>
      <c r="D144" s="207"/>
      <c r="E144" s="207">
        <v>467330024</v>
      </c>
      <c r="F144" s="207">
        <v>1918095</v>
      </c>
      <c r="G144" s="207"/>
      <c r="H144" s="200"/>
    </row>
    <row r="145" spans="1:8" s="199" customFormat="1" x14ac:dyDescent="0.25">
      <c r="A145" s="245"/>
      <c r="B145" s="220" t="s">
        <v>298</v>
      </c>
      <c r="C145" s="221" t="s">
        <v>276</v>
      </c>
      <c r="D145" s="207"/>
      <c r="E145" s="207">
        <v>344186828</v>
      </c>
      <c r="F145" s="207">
        <v>1412670</v>
      </c>
      <c r="G145" s="207"/>
      <c r="H145" s="200"/>
    </row>
    <row r="146" spans="1:8" s="199" customFormat="1" x14ac:dyDescent="0.25">
      <c r="A146" s="245"/>
      <c r="B146" s="220" t="s">
        <v>299</v>
      </c>
      <c r="C146" s="221" t="s">
        <v>276</v>
      </c>
      <c r="D146" s="207"/>
      <c r="E146" s="207">
        <v>358111280</v>
      </c>
      <c r="F146" s="207">
        <v>1469820</v>
      </c>
      <c r="G146" s="207"/>
      <c r="H146" s="200"/>
    </row>
    <row r="147" spans="1:8" s="199" customFormat="1" x14ac:dyDescent="0.25">
      <c r="A147" s="245"/>
      <c r="B147" s="220" t="s">
        <v>300</v>
      </c>
      <c r="C147" s="221" t="s">
        <v>276</v>
      </c>
      <c r="D147" s="207"/>
      <c r="E147" s="207">
        <v>79459482</v>
      </c>
      <c r="F147" s="207">
        <v>326130</v>
      </c>
      <c r="G147" s="207"/>
      <c r="H147" s="200"/>
    </row>
    <row r="148" spans="1:8" s="199" customFormat="1" x14ac:dyDescent="0.25">
      <c r="A148" s="245"/>
      <c r="B148" s="220" t="s">
        <v>301</v>
      </c>
      <c r="C148" s="221" t="s">
        <v>276</v>
      </c>
      <c r="D148" s="207"/>
      <c r="E148" s="207">
        <v>86546707</v>
      </c>
      <c r="F148" s="207">
        <v>355220</v>
      </c>
      <c r="G148" s="207"/>
      <c r="H148" s="200"/>
    </row>
    <row r="149" spans="1:8" s="199" customFormat="1" x14ac:dyDescent="0.25">
      <c r="A149" s="245"/>
      <c r="B149" s="220" t="s">
        <v>302</v>
      </c>
      <c r="C149" s="221" t="s">
        <v>276</v>
      </c>
      <c r="D149" s="207"/>
      <c r="E149" s="207">
        <v>86546707</v>
      </c>
      <c r="F149" s="207">
        <v>355220</v>
      </c>
      <c r="G149" s="207"/>
      <c r="H149" s="200"/>
    </row>
    <row r="150" spans="1:8" s="199" customFormat="1" x14ac:dyDescent="0.25">
      <c r="A150" s="245"/>
      <c r="B150" s="220" t="s">
        <v>303</v>
      </c>
      <c r="C150" s="221" t="s">
        <v>276</v>
      </c>
      <c r="D150" s="207"/>
      <c r="E150" s="207">
        <v>86546707</v>
      </c>
      <c r="F150" s="207">
        <v>355220</v>
      </c>
      <c r="G150" s="207"/>
      <c r="H150" s="200"/>
    </row>
    <row r="151" spans="1:8" s="199" customFormat="1" x14ac:dyDescent="0.25">
      <c r="A151" s="245"/>
      <c r="B151" s="220" t="s">
        <v>304</v>
      </c>
      <c r="C151" s="221" t="s">
        <v>319</v>
      </c>
      <c r="D151" s="207"/>
      <c r="E151" s="207">
        <v>144244512</v>
      </c>
      <c r="F151" s="207">
        <v>592032</v>
      </c>
      <c r="G151" s="207"/>
      <c r="H151" s="200"/>
    </row>
    <row r="152" spans="1:8" s="199" customFormat="1" x14ac:dyDescent="0.25">
      <c r="A152" s="245"/>
      <c r="B152" s="220" t="s">
        <v>305</v>
      </c>
      <c r="C152" s="221" t="s">
        <v>320</v>
      </c>
      <c r="D152" s="207"/>
      <c r="E152" s="207">
        <v>215616768</v>
      </c>
      <c r="F152" s="207">
        <v>884970</v>
      </c>
      <c r="G152" s="207"/>
      <c r="H152" s="200"/>
    </row>
    <row r="153" spans="1:8" s="199" customFormat="1" x14ac:dyDescent="0.25">
      <c r="A153" s="245"/>
      <c r="B153" s="220" t="s">
        <v>306</v>
      </c>
      <c r="C153" s="221" t="s">
        <v>320</v>
      </c>
      <c r="D153" s="207"/>
      <c r="E153" s="207">
        <v>144244512</v>
      </c>
      <c r="F153" s="207">
        <v>592032</v>
      </c>
      <c r="G153" s="207"/>
      <c r="H153" s="200"/>
    </row>
    <row r="154" spans="1:8" s="199" customFormat="1" x14ac:dyDescent="0.25">
      <c r="A154" s="245"/>
      <c r="B154" s="220" t="s">
        <v>307</v>
      </c>
      <c r="C154" s="221" t="s">
        <v>320</v>
      </c>
      <c r="D154" s="207"/>
      <c r="E154" s="207">
        <v>194355092</v>
      </c>
      <c r="F154" s="207">
        <v>797705</v>
      </c>
      <c r="G154" s="207"/>
      <c r="H154" s="200"/>
    </row>
    <row r="155" spans="1:8" s="199" customFormat="1" x14ac:dyDescent="0.25">
      <c r="A155" s="245"/>
      <c r="B155" s="220" t="s">
        <v>308</v>
      </c>
      <c r="C155" s="221" t="s">
        <v>321</v>
      </c>
      <c r="D155" s="207"/>
      <c r="E155" s="207">
        <v>215616768</v>
      </c>
      <c r="F155" s="207">
        <v>884970</v>
      </c>
      <c r="G155" s="207"/>
      <c r="H155" s="200"/>
    </row>
    <row r="156" spans="1:8" s="199" customFormat="1" x14ac:dyDescent="0.25">
      <c r="A156" s="245"/>
      <c r="B156" s="220" t="s">
        <v>309</v>
      </c>
      <c r="C156" s="221" t="s">
        <v>321</v>
      </c>
      <c r="D156" s="207"/>
      <c r="E156" s="207">
        <v>173093414</v>
      </c>
      <c r="F156" s="207">
        <v>710440</v>
      </c>
      <c r="G156" s="207"/>
      <c r="H156" s="200"/>
    </row>
    <row r="157" spans="1:8" s="199" customFormat="1" x14ac:dyDescent="0.25">
      <c r="A157" s="245"/>
      <c r="B157" s="220" t="s">
        <v>310</v>
      </c>
      <c r="C157" s="221" t="s">
        <v>322</v>
      </c>
      <c r="D157" s="207"/>
      <c r="E157" s="207">
        <v>429233536</v>
      </c>
      <c r="F157" s="207">
        <v>1761730</v>
      </c>
      <c r="G157" s="207"/>
      <c r="H157" s="198"/>
    </row>
    <row r="158" spans="1:8" s="199" customFormat="1" x14ac:dyDescent="0.25">
      <c r="A158" s="245"/>
      <c r="B158" s="220" t="s">
        <v>311</v>
      </c>
      <c r="C158" s="221" t="s">
        <v>322</v>
      </c>
      <c r="D158" s="207"/>
      <c r="E158" s="207">
        <v>215616768</v>
      </c>
      <c r="F158" s="207">
        <v>884970</v>
      </c>
      <c r="G158" s="207"/>
      <c r="H158" s="198"/>
    </row>
    <row r="159" spans="1:8" s="199" customFormat="1" x14ac:dyDescent="0.25">
      <c r="A159" s="245"/>
      <c r="B159" s="220"/>
      <c r="C159" s="221"/>
      <c r="D159" s="207"/>
      <c r="E159" s="207"/>
      <c r="F159" s="207"/>
      <c r="G159" s="207"/>
      <c r="H159" s="198"/>
    </row>
    <row r="160" spans="1:8" s="199" customFormat="1" x14ac:dyDescent="0.25">
      <c r="A160" s="242">
        <v>3</v>
      </c>
      <c r="B160" s="241" t="s">
        <v>243</v>
      </c>
      <c r="C160" s="221"/>
      <c r="D160" s="207"/>
      <c r="E160" s="207"/>
      <c r="F160" s="207"/>
      <c r="G160" s="207"/>
      <c r="H160" s="198"/>
    </row>
    <row r="161" spans="1:8" s="199" customFormat="1" ht="25.5" x14ac:dyDescent="0.25">
      <c r="A161" s="245"/>
      <c r="B161" s="220" t="s">
        <v>418</v>
      </c>
      <c r="C161" s="221"/>
      <c r="D161" s="207">
        <v>204626061</v>
      </c>
      <c r="E161" s="207"/>
      <c r="F161" s="207">
        <v>0</v>
      </c>
      <c r="G161" s="210"/>
      <c r="H161" s="203"/>
    </row>
    <row r="162" spans="1:8" s="199" customFormat="1" x14ac:dyDescent="0.25">
      <c r="A162" s="245"/>
      <c r="B162" s="220" t="s">
        <v>413</v>
      </c>
      <c r="C162" s="221" t="s">
        <v>319</v>
      </c>
      <c r="D162" s="207"/>
      <c r="E162" s="207">
        <v>50410813</v>
      </c>
      <c r="F162" s="207"/>
      <c r="G162" s="207"/>
      <c r="H162" s="198"/>
    </row>
    <row r="163" spans="1:8" s="199" customFormat="1" x14ac:dyDescent="0.25">
      <c r="A163" s="245"/>
      <c r="B163" s="220" t="s">
        <v>414</v>
      </c>
      <c r="C163" s="221" t="s">
        <v>320</v>
      </c>
      <c r="D163" s="207"/>
      <c r="E163" s="207">
        <v>50410812</v>
      </c>
      <c r="F163" s="207"/>
      <c r="G163" s="207"/>
      <c r="H163" s="198"/>
    </row>
    <row r="164" spans="1:8" s="199" customFormat="1" x14ac:dyDescent="0.25">
      <c r="A164" s="245"/>
      <c r="B164" s="220" t="s">
        <v>415</v>
      </c>
      <c r="C164" s="221" t="s">
        <v>447</v>
      </c>
      <c r="D164" s="207"/>
      <c r="E164" s="207">
        <v>34824312.000000015</v>
      </c>
      <c r="F164" s="207"/>
      <c r="G164" s="207"/>
      <c r="H164" s="198"/>
    </row>
    <row r="165" spans="1:8" s="199" customFormat="1" x14ac:dyDescent="0.25">
      <c r="A165" s="245"/>
      <c r="B165" s="220" t="s">
        <v>416</v>
      </c>
      <c r="C165" s="221" t="s">
        <v>322</v>
      </c>
      <c r="D165" s="207"/>
      <c r="E165" s="207">
        <v>34824312.000000015</v>
      </c>
      <c r="F165" s="207"/>
      <c r="G165" s="207"/>
      <c r="H165" s="198"/>
    </row>
    <row r="166" spans="1:8" s="199" customFormat="1" x14ac:dyDescent="0.25">
      <c r="A166" s="245"/>
      <c r="B166" s="220" t="s">
        <v>417</v>
      </c>
      <c r="C166" s="221" t="s">
        <v>314</v>
      </c>
      <c r="D166" s="207"/>
      <c r="E166" s="207">
        <v>34155811.999999978</v>
      </c>
      <c r="F166" s="207"/>
      <c r="G166" s="207"/>
      <c r="H166" s="198"/>
    </row>
    <row r="167" spans="1:8" s="199" customFormat="1" x14ac:dyDescent="0.25">
      <c r="A167" s="245"/>
      <c r="B167" s="226"/>
      <c r="C167" s="228"/>
      <c r="D167" s="207"/>
      <c r="E167" s="207"/>
      <c r="F167" s="207"/>
      <c r="G167" s="207"/>
    </row>
    <row r="168" spans="1:8" s="199" customFormat="1" ht="25.5" x14ac:dyDescent="0.25">
      <c r="A168" s="245"/>
      <c r="B168" s="220" t="s">
        <v>173</v>
      </c>
      <c r="C168" s="221"/>
      <c r="D168" s="207">
        <v>13009600</v>
      </c>
      <c r="E168" s="207">
        <v>13009600</v>
      </c>
      <c r="F168" s="207"/>
      <c r="G168" s="210"/>
      <c r="H168" s="200"/>
    </row>
    <row r="169" spans="1:8" s="199" customFormat="1" x14ac:dyDescent="0.25">
      <c r="A169" s="245"/>
      <c r="B169" s="220" t="s">
        <v>183</v>
      </c>
      <c r="C169" s="221" t="s">
        <v>319</v>
      </c>
      <c r="D169" s="207">
        <v>162765000</v>
      </c>
      <c r="E169" s="207">
        <v>162765000</v>
      </c>
      <c r="F169" s="207"/>
      <c r="G169" s="210"/>
      <c r="H169" s="200"/>
    </row>
    <row r="170" spans="1:8" s="199" customFormat="1" x14ac:dyDescent="0.25">
      <c r="A170" s="245"/>
      <c r="B170" s="220" t="s">
        <v>184</v>
      </c>
      <c r="C170" s="221"/>
      <c r="D170" s="207">
        <v>482579600</v>
      </c>
      <c r="E170" s="207"/>
      <c r="F170" s="207">
        <v>0</v>
      </c>
      <c r="G170" s="210"/>
      <c r="H170" s="200"/>
    </row>
    <row r="171" spans="1:8" s="199" customFormat="1" x14ac:dyDescent="0.25">
      <c r="A171" s="245"/>
      <c r="B171" s="220" t="s">
        <v>407</v>
      </c>
      <c r="C171" s="221" t="s">
        <v>395</v>
      </c>
      <c r="D171" s="207"/>
      <c r="E171" s="207">
        <v>241289800</v>
      </c>
      <c r="F171" s="207"/>
      <c r="G171" s="207"/>
      <c r="H171" s="198"/>
    </row>
    <row r="172" spans="1:8" s="199" customFormat="1" x14ac:dyDescent="0.25">
      <c r="A172" s="245"/>
      <c r="B172" s="220" t="s">
        <v>408</v>
      </c>
      <c r="C172" s="221" t="s">
        <v>391</v>
      </c>
      <c r="D172" s="207"/>
      <c r="E172" s="207">
        <v>241289800</v>
      </c>
      <c r="F172" s="207"/>
      <c r="G172" s="207"/>
      <c r="H172" s="198"/>
    </row>
    <row r="173" spans="1:8" s="199" customFormat="1" ht="25.5" x14ac:dyDescent="0.25">
      <c r="A173" s="245"/>
      <c r="B173" s="220" t="s">
        <v>146</v>
      </c>
      <c r="C173" s="221" t="s">
        <v>395</v>
      </c>
      <c r="D173" s="207">
        <v>1163575000</v>
      </c>
      <c r="E173" s="207">
        <v>1163575000</v>
      </c>
      <c r="F173" s="207">
        <v>0</v>
      </c>
      <c r="G173" s="210"/>
      <c r="H173" s="200"/>
    </row>
    <row r="174" spans="1:8" s="199" customFormat="1" ht="25.5" x14ac:dyDescent="0.25">
      <c r="A174" s="245"/>
      <c r="B174" s="220" t="s">
        <v>179</v>
      </c>
      <c r="C174" s="221"/>
      <c r="D174" s="207">
        <v>296807000</v>
      </c>
      <c r="E174" s="207"/>
      <c r="F174" s="207">
        <v>0</v>
      </c>
      <c r="G174" s="210"/>
      <c r="H174" s="200"/>
    </row>
    <row r="175" spans="1:8" s="199" customFormat="1" x14ac:dyDescent="0.25">
      <c r="A175" s="245"/>
      <c r="B175" s="220" t="s">
        <v>409</v>
      </c>
      <c r="C175" s="221" t="s">
        <v>390</v>
      </c>
      <c r="D175" s="207"/>
      <c r="E175" s="207">
        <v>73617250</v>
      </c>
      <c r="F175" s="207"/>
      <c r="G175" s="207"/>
      <c r="H175" s="198"/>
    </row>
    <row r="176" spans="1:8" s="199" customFormat="1" x14ac:dyDescent="0.25">
      <c r="A176" s="245"/>
      <c r="B176" s="220" t="s">
        <v>410</v>
      </c>
      <c r="C176" s="221" t="s">
        <v>395</v>
      </c>
      <c r="D176" s="207"/>
      <c r="E176" s="207">
        <v>75188250</v>
      </c>
      <c r="F176" s="207"/>
      <c r="G176" s="207"/>
      <c r="H176" s="198"/>
    </row>
    <row r="177" spans="1:8" s="199" customFormat="1" x14ac:dyDescent="0.25">
      <c r="A177" s="245"/>
      <c r="B177" s="220" t="s">
        <v>411</v>
      </c>
      <c r="C177" s="221" t="s">
        <v>386</v>
      </c>
      <c r="D177" s="207"/>
      <c r="E177" s="207">
        <v>74000750</v>
      </c>
      <c r="F177" s="207"/>
      <c r="G177" s="207"/>
      <c r="H177" s="198"/>
    </row>
    <row r="178" spans="1:8" s="199" customFormat="1" x14ac:dyDescent="0.25">
      <c r="A178" s="245"/>
      <c r="B178" s="220" t="s">
        <v>412</v>
      </c>
      <c r="C178" s="221" t="s">
        <v>394</v>
      </c>
      <c r="D178" s="207"/>
      <c r="E178" s="207">
        <v>74000750</v>
      </c>
      <c r="F178" s="207"/>
      <c r="G178" s="207"/>
      <c r="H178" s="198"/>
    </row>
    <row r="179" spans="1:8" s="199" customFormat="1" ht="51" x14ac:dyDescent="0.25">
      <c r="A179" s="245"/>
      <c r="B179" s="220" t="s">
        <v>167</v>
      </c>
      <c r="C179" s="221" t="s">
        <v>437</v>
      </c>
      <c r="D179" s="207">
        <v>342500000</v>
      </c>
      <c r="E179" s="207">
        <v>342500000</v>
      </c>
      <c r="F179" s="207">
        <v>0</v>
      </c>
      <c r="G179" s="210"/>
      <c r="H179" s="200"/>
    </row>
    <row r="180" spans="1:8" s="199" customFormat="1" ht="25.5" x14ac:dyDescent="0.25">
      <c r="A180" s="245"/>
      <c r="B180" s="220" t="s">
        <v>406</v>
      </c>
      <c r="C180" s="221" t="s">
        <v>398</v>
      </c>
      <c r="D180" s="207">
        <v>195002000</v>
      </c>
      <c r="E180" s="207">
        <v>195002000</v>
      </c>
      <c r="F180" s="207">
        <v>0</v>
      </c>
      <c r="G180" s="210"/>
      <c r="H180" s="200"/>
    </row>
    <row r="181" spans="1:8" s="199" customFormat="1" ht="25.5" x14ac:dyDescent="0.25">
      <c r="A181" s="245"/>
      <c r="B181" s="220" t="s">
        <v>148</v>
      </c>
      <c r="C181" s="221"/>
      <c r="D181" s="207">
        <v>486213000</v>
      </c>
      <c r="E181" s="207"/>
      <c r="F181" s="207">
        <v>0</v>
      </c>
      <c r="G181" s="210"/>
      <c r="H181" s="200"/>
    </row>
    <row r="182" spans="1:8" s="199" customFormat="1" x14ac:dyDescent="0.25">
      <c r="A182" s="245"/>
      <c r="B182" s="220" t="s">
        <v>446</v>
      </c>
      <c r="C182" s="221"/>
      <c r="D182" s="207"/>
      <c r="E182" s="207"/>
      <c r="F182" s="207"/>
      <c r="G182" s="210"/>
      <c r="H182" s="200"/>
    </row>
    <row r="183" spans="1:8" s="199" customFormat="1" x14ac:dyDescent="0.25">
      <c r="A183" s="245"/>
      <c r="B183" s="220" t="s">
        <v>439</v>
      </c>
      <c r="C183" s="221" t="s">
        <v>448</v>
      </c>
      <c r="D183" s="207"/>
      <c r="E183" s="207">
        <v>19668000</v>
      </c>
      <c r="F183" s="207"/>
      <c r="G183" s="207"/>
      <c r="H183" s="198"/>
    </row>
    <row r="184" spans="1:8" s="199" customFormat="1" x14ac:dyDescent="0.25">
      <c r="A184" s="245"/>
      <c r="B184" s="220" t="s">
        <v>440</v>
      </c>
      <c r="C184" s="221" t="s">
        <v>397</v>
      </c>
      <c r="D184" s="207"/>
      <c r="E184" s="207">
        <v>19668000</v>
      </c>
      <c r="F184" s="207"/>
      <c r="G184" s="207"/>
      <c r="H184" s="198"/>
    </row>
    <row r="185" spans="1:8" s="199" customFormat="1" x14ac:dyDescent="0.25">
      <c r="A185" s="245"/>
      <c r="B185" s="220" t="s">
        <v>441</v>
      </c>
      <c r="C185" s="221" t="s">
        <v>449</v>
      </c>
      <c r="D185" s="207"/>
      <c r="E185" s="207">
        <v>19668000</v>
      </c>
      <c r="F185" s="207"/>
      <c r="G185" s="207"/>
      <c r="H185" s="198"/>
    </row>
    <row r="186" spans="1:8" s="199" customFormat="1" x14ac:dyDescent="0.25">
      <c r="A186" s="245"/>
      <c r="B186" s="220" t="s">
        <v>442</v>
      </c>
      <c r="C186" s="221" t="s">
        <v>389</v>
      </c>
      <c r="D186" s="207"/>
      <c r="E186" s="207">
        <v>19668000</v>
      </c>
      <c r="F186" s="207"/>
      <c r="G186" s="207"/>
      <c r="H186" s="198"/>
    </row>
    <row r="187" spans="1:8" s="199" customFormat="1" x14ac:dyDescent="0.25">
      <c r="A187" s="245"/>
      <c r="B187" s="220" t="s">
        <v>411</v>
      </c>
      <c r="C187" s="221" t="s">
        <v>386</v>
      </c>
      <c r="D187" s="207"/>
      <c r="E187" s="207">
        <v>19668000</v>
      </c>
      <c r="F187" s="207"/>
      <c r="G187" s="207"/>
      <c r="H187" s="198"/>
    </row>
    <row r="188" spans="1:8" s="199" customFormat="1" x14ac:dyDescent="0.25">
      <c r="A188" s="245"/>
      <c r="B188" s="220" t="s">
        <v>443</v>
      </c>
      <c r="C188" s="221" t="s">
        <v>450</v>
      </c>
      <c r="D188" s="207"/>
      <c r="E188" s="207">
        <v>19668000</v>
      </c>
      <c r="F188" s="207"/>
      <c r="G188" s="207"/>
      <c r="H188" s="198"/>
    </row>
    <row r="189" spans="1:8" s="199" customFormat="1" x14ac:dyDescent="0.25">
      <c r="A189" s="245"/>
      <c r="B189" s="220" t="s">
        <v>444</v>
      </c>
      <c r="C189" s="221" t="s">
        <v>390</v>
      </c>
      <c r="D189" s="207"/>
      <c r="E189" s="207">
        <v>154166250</v>
      </c>
      <c r="F189" s="207"/>
      <c r="G189" s="207"/>
      <c r="H189" s="198"/>
    </row>
    <row r="190" spans="1:8" s="199" customFormat="1" ht="25.5" x14ac:dyDescent="0.25">
      <c r="A190" s="245"/>
      <c r="B190" s="220" t="s">
        <v>445</v>
      </c>
      <c r="C190" s="221" t="s">
        <v>393</v>
      </c>
      <c r="D190" s="207"/>
      <c r="E190" s="207">
        <v>214038750</v>
      </c>
      <c r="F190" s="207"/>
      <c r="G190" s="207"/>
      <c r="H190" s="198"/>
    </row>
    <row r="191" spans="1:8" s="199" customFormat="1" ht="38.25" x14ac:dyDescent="0.25">
      <c r="A191" s="245"/>
      <c r="B191" s="220" t="s">
        <v>177</v>
      </c>
      <c r="C191" s="221"/>
      <c r="D191" s="207">
        <v>4249395380</v>
      </c>
      <c r="E191" s="207"/>
      <c r="F191" s="207"/>
      <c r="G191" s="207"/>
      <c r="H191" s="203"/>
    </row>
    <row r="192" spans="1:8" s="199" customFormat="1" x14ac:dyDescent="0.25">
      <c r="A192" s="245"/>
      <c r="B192" s="220" t="s">
        <v>426</v>
      </c>
      <c r="C192" s="221"/>
      <c r="D192" s="207"/>
      <c r="E192" s="207"/>
      <c r="F192" s="207"/>
      <c r="G192" s="207"/>
      <c r="H192" s="203"/>
    </row>
    <row r="193" spans="1:8" s="199" customFormat="1" x14ac:dyDescent="0.25">
      <c r="A193" s="245"/>
      <c r="B193" s="220" t="s">
        <v>422</v>
      </c>
      <c r="C193" s="221" t="s">
        <v>394</v>
      </c>
      <c r="D193" s="207"/>
      <c r="E193" s="207">
        <v>315202211</v>
      </c>
      <c r="F193" s="207"/>
      <c r="G193" s="207"/>
      <c r="H193" s="198"/>
    </row>
    <row r="194" spans="1:8" s="199" customFormat="1" x14ac:dyDescent="0.25">
      <c r="A194" s="245"/>
      <c r="B194" s="220" t="s">
        <v>423</v>
      </c>
      <c r="C194" s="221" t="s">
        <v>393</v>
      </c>
      <c r="D194" s="207"/>
      <c r="E194" s="207">
        <v>315202211</v>
      </c>
      <c r="F194" s="207"/>
      <c r="G194" s="207"/>
      <c r="H194" s="198"/>
    </row>
    <row r="195" spans="1:8" s="199" customFormat="1" x14ac:dyDescent="0.25">
      <c r="A195" s="245"/>
      <c r="B195" s="220" t="s">
        <v>412</v>
      </c>
      <c r="C195" s="221" t="s">
        <v>394</v>
      </c>
      <c r="D195" s="207"/>
      <c r="E195" s="207">
        <v>157601105</v>
      </c>
      <c r="F195" s="207"/>
      <c r="G195" s="207"/>
      <c r="H195" s="198"/>
    </row>
    <row r="196" spans="1:8" s="199" customFormat="1" x14ac:dyDescent="0.25">
      <c r="A196" s="245"/>
      <c r="B196" s="220" t="s">
        <v>424</v>
      </c>
      <c r="C196" s="221" t="s">
        <v>384</v>
      </c>
      <c r="D196" s="207"/>
      <c r="E196" s="207">
        <v>157601105</v>
      </c>
      <c r="F196" s="207"/>
      <c r="G196" s="207"/>
      <c r="H196" s="198"/>
    </row>
    <row r="197" spans="1:8" s="199" customFormat="1" x14ac:dyDescent="0.25">
      <c r="A197" s="245"/>
      <c r="B197" s="220" t="s">
        <v>415</v>
      </c>
      <c r="C197" s="221" t="s">
        <v>399</v>
      </c>
      <c r="D197" s="207"/>
      <c r="E197" s="207">
        <v>157601105</v>
      </c>
      <c r="F197" s="207"/>
      <c r="G197" s="207"/>
      <c r="H197" s="198"/>
    </row>
    <row r="198" spans="1:8" s="199" customFormat="1" x14ac:dyDescent="0.25">
      <c r="A198" s="245"/>
      <c r="B198" s="220" t="s">
        <v>425</v>
      </c>
      <c r="C198" s="221" t="s">
        <v>395</v>
      </c>
      <c r="D198" s="207"/>
      <c r="E198" s="207">
        <v>378242655</v>
      </c>
      <c r="F198" s="207"/>
      <c r="G198" s="207"/>
      <c r="H198" s="198"/>
    </row>
    <row r="199" spans="1:8" s="199" customFormat="1" x14ac:dyDescent="0.25">
      <c r="A199" s="245"/>
      <c r="B199" s="220" t="s">
        <v>427</v>
      </c>
      <c r="C199" s="221"/>
      <c r="D199" s="207"/>
      <c r="E199" s="207"/>
      <c r="F199" s="207"/>
      <c r="G199" s="207"/>
      <c r="H199" s="198"/>
    </row>
    <row r="200" spans="1:8" s="199" customFormat="1" x14ac:dyDescent="0.25">
      <c r="A200" s="245"/>
      <c r="B200" s="220" t="s">
        <v>428</v>
      </c>
      <c r="C200" s="221" t="s">
        <v>437</v>
      </c>
      <c r="D200" s="207"/>
      <c r="E200" s="207">
        <v>291809867</v>
      </c>
      <c r="F200" s="207"/>
      <c r="G200" s="207"/>
      <c r="H200" s="198"/>
    </row>
    <row r="201" spans="1:8" s="199" customFormat="1" x14ac:dyDescent="0.25">
      <c r="A201" s="245"/>
      <c r="B201" s="220" t="s">
        <v>414</v>
      </c>
      <c r="C201" s="221" t="s">
        <v>395</v>
      </c>
      <c r="D201" s="207"/>
      <c r="E201" s="207">
        <v>243174889</v>
      </c>
      <c r="F201" s="207"/>
      <c r="G201" s="207"/>
      <c r="H201" s="198"/>
    </row>
    <row r="202" spans="1:8" s="199" customFormat="1" x14ac:dyDescent="0.25">
      <c r="A202" s="245"/>
      <c r="B202" s="220" t="s">
        <v>429</v>
      </c>
      <c r="C202" s="221" t="s">
        <v>395</v>
      </c>
      <c r="D202" s="207"/>
      <c r="E202" s="207">
        <v>389079823</v>
      </c>
      <c r="F202" s="207"/>
      <c r="G202" s="207"/>
      <c r="H202" s="198"/>
    </row>
    <row r="203" spans="1:8" s="199" customFormat="1" x14ac:dyDescent="0.25">
      <c r="A203" s="245"/>
      <c r="B203" s="220" t="s">
        <v>410</v>
      </c>
      <c r="C203" s="221" t="s">
        <v>395</v>
      </c>
      <c r="D203" s="207"/>
      <c r="E203" s="207">
        <v>194539912</v>
      </c>
      <c r="F203" s="207"/>
      <c r="G203" s="207"/>
      <c r="H203" s="198"/>
    </row>
    <row r="204" spans="1:8" s="199" customFormat="1" x14ac:dyDescent="0.25">
      <c r="A204" s="245"/>
      <c r="B204" s="220" t="s">
        <v>411</v>
      </c>
      <c r="C204" s="221" t="s">
        <v>386</v>
      </c>
      <c r="D204" s="207"/>
      <c r="E204" s="207">
        <v>243174889</v>
      </c>
      <c r="F204" s="207"/>
      <c r="G204" s="207"/>
      <c r="H204" s="198"/>
    </row>
    <row r="205" spans="1:8" s="199" customFormat="1" x14ac:dyDescent="0.25">
      <c r="A205" s="245"/>
      <c r="B205" s="220" t="s">
        <v>430</v>
      </c>
      <c r="C205" s="221" t="s">
        <v>385</v>
      </c>
      <c r="D205" s="207"/>
      <c r="E205" s="207">
        <v>145904934</v>
      </c>
      <c r="F205" s="207"/>
      <c r="G205" s="207"/>
      <c r="H205" s="198"/>
    </row>
    <row r="206" spans="1:8" s="199" customFormat="1" x14ac:dyDescent="0.25">
      <c r="A206" s="245"/>
      <c r="B206" s="220" t="s">
        <v>431</v>
      </c>
      <c r="C206" s="221" t="s">
        <v>386</v>
      </c>
      <c r="D206" s="207"/>
      <c r="E206" s="207">
        <v>194539912</v>
      </c>
      <c r="F206" s="207"/>
      <c r="G206" s="207"/>
      <c r="H206" s="198"/>
    </row>
    <row r="207" spans="1:8" s="199" customFormat="1" x14ac:dyDescent="0.25">
      <c r="A207" s="245"/>
      <c r="B207" s="220" t="s">
        <v>432</v>
      </c>
      <c r="C207" s="221" t="s">
        <v>391</v>
      </c>
      <c r="D207" s="207"/>
      <c r="E207" s="207">
        <v>145904934</v>
      </c>
      <c r="F207" s="207"/>
      <c r="G207" s="207"/>
      <c r="H207" s="198"/>
    </row>
    <row r="208" spans="1:8" s="199" customFormat="1" x14ac:dyDescent="0.25">
      <c r="A208" s="245"/>
      <c r="B208" s="220" t="s">
        <v>433</v>
      </c>
      <c r="C208" s="221"/>
      <c r="D208" s="207"/>
      <c r="E208" s="207"/>
      <c r="F208" s="207"/>
      <c r="G208" s="207"/>
      <c r="H208" s="198"/>
    </row>
    <row r="209" spans="1:8" s="199" customFormat="1" x14ac:dyDescent="0.25">
      <c r="A209" s="245"/>
      <c r="B209" s="220" t="s">
        <v>434</v>
      </c>
      <c r="C209" s="221" t="s">
        <v>392</v>
      </c>
      <c r="D209" s="207"/>
      <c r="E209" s="207">
        <v>344930936</v>
      </c>
      <c r="F209" s="207"/>
      <c r="G209" s="207"/>
      <c r="H209" s="198"/>
    </row>
    <row r="210" spans="1:8" s="199" customFormat="1" x14ac:dyDescent="0.25">
      <c r="A210" s="245"/>
      <c r="B210" s="220" t="s">
        <v>435</v>
      </c>
      <c r="C210" s="221" t="s">
        <v>395</v>
      </c>
      <c r="D210" s="207"/>
      <c r="E210" s="207">
        <v>287442446</v>
      </c>
      <c r="F210" s="207"/>
      <c r="G210" s="207"/>
      <c r="H210" s="198"/>
    </row>
    <row r="211" spans="1:8" s="199" customFormat="1" ht="25.5" x14ac:dyDescent="0.25">
      <c r="A211" s="245"/>
      <c r="B211" s="220" t="s">
        <v>436</v>
      </c>
      <c r="C211" s="221"/>
      <c r="D211" s="207"/>
      <c r="E211" s="207"/>
      <c r="F211" s="207"/>
      <c r="G211" s="207">
        <v>287442446</v>
      </c>
      <c r="H211" s="198"/>
    </row>
    <row r="212" spans="1:8" s="199" customFormat="1" ht="25.5" x14ac:dyDescent="0.25">
      <c r="A212" s="245"/>
      <c r="B212" s="220" t="s">
        <v>180</v>
      </c>
      <c r="C212" s="221"/>
      <c r="D212" s="207">
        <v>170800000</v>
      </c>
      <c r="E212" s="207"/>
      <c r="F212" s="207">
        <v>0</v>
      </c>
      <c r="G212" s="210"/>
      <c r="H212" s="200"/>
    </row>
    <row r="213" spans="1:8" s="199" customFormat="1" x14ac:dyDescent="0.25">
      <c r="A213" s="245"/>
      <c r="B213" s="220" t="s">
        <v>438</v>
      </c>
      <c r="C213" s="221" t="s">
        <v>384</v>
      </c>
      <c r="D213" s="207"/>
      <c r="E213" s="207">
        <v>84480000</v>
      </c>
      <c r="F213" s="207"/>
      <c r="G213" s="207"/>
      <c r="H213" s="198"/>
    </row>
    <row r="214" spans="1:8" s="199" customFormat="1" x14ac:dyDescent="0.25">
      <c r="A214" s="245"/>
      <c r="B214" s="220" t="s">
        <v>424</v>
      </c>
      <c r="C214" s="221" t="s">
        <v>384</v>
      </c>
      <c r="D214" s="207"/>
      <c r="E214" s="207">
        <v>86320000</v>
      </c>
      <c r="F214" s="207"/>
      <c r="G214" s="207"/>
      <c r="H214" s="198"/>
    </row>
    <row r="215" spans="1:8" s="199" customFormat="1" ht="25.5" x14ac:dyDescent="0.25">
      <c r="A215" s="245"/>
      <c r="B215" s="220" t="s">
        <v>181</v>
      </c>
      <c r="C215" s="221"/>
      <c r="D215" s="207">
        <v>478644000</v>
      </c>
      <c r="E215" s="207"/>
      <c r="F215" s="207">
        <v>0</v>
      </c>
      <c r="G215" s="210"/>
      <c r="H215" s="200"/>
    </row>
    <row r="216" spans="1:8" s="199" customFormat="1" x14ac:dyDescent="0.25">
      <c r="A216" s="245"/>
      <c r="B216" s="226" t="s">
        <v>419</v>
      </c>
      <c r="C216" s="227" t="s">
        <v>449</v>
      </c>
      <c r="D216" s="207"/>
      <c r="E216" s="207">
        <v>208598560</v>
      </c>
      <c r="F216" s="207"/>
      <c r="G216" s="207"/>
      <c r="H216" s="198"/>
    </row>
    <row r="217" spans="1:8" s="199" customFormat="1" x14ac:dyDescent="0.25">
      <c r="A217" s="245"/>
      <c r="B217" s="226" t="s">
        <v>420</v>
      </c>
      <c r="C217" s="227" t="s">
        <v>450</v>
      </c>
      <c r="D217" s="207"/>
      <c r="E217" s="207">
        <v>129045480</v>
      </c>
      <c r="F217" s="207"/>
      <c r="G217" s="207"/>
      <c r="H217" s="198"/>
    </row>
    <row r="218" spans="1:8" s="199" customFormat="1" x14ac:dyDescent="0.25">
      <c r="A218" s="245"/>
      <c r="B218" s="226" t="s">
        <v>421</v>
      </c>
      <c r="C218" s="227" t="s">
        <v>391</v>
      </c>
      <c r="D218" s="207"/>
      <c r="E218" s="207">
        <v>140999960</v>
      </c>
      <c r="F218" s="207"/>
      <c r="G218" s="207"/>
      <c r="H218" s="198"/>
    </row>
    <row r="219" spans="1:8" x14ac:dyDescent="0.25">
      <c r="A219" s="245"/>
      <c r="B219" s="226"/>
      <c r="C219" s="227"/>
      <c r="D219" s="207"/>
      <c r="E219" s="207"/>
      <c r="F219" s="207"/>
      <c r="G219" s="207"/>
      <c r="H219" s="179"/>
    </row>
    <row r="220" spans="1:8" ht="38.25" x14ac:dyDescent="0.25">
      <c r="A220" s="242">
        <v>4</v>
      </c>
      <c r="B220" s="220" t="s">
        <v>248</v>
      </c>
      <c r="C220" s="221" t="s">
        <v>385</v>
      </c>
      <c r="D220" s="207">
        <v>372955000</v>
      </c>
      <c r="E220" s="207">
        <v>372955000</v>
      </c>
      <c r="F220" s="207">
        <v>0</v>
      </c>
      <c r="G220" s="210"/>
    </row>
    <row r="221" spans="1:8" x14ac:dyDescent="0.25">
      <c r="A221" s="245"/>
      <c r="B221" s="226"/>
      <c r="C221" s="227"/>
      <c r="D221" s="207"/>
      <c r="E221" s="207"/>
      <c r="F221" s="207"/>
      <c r="G221" s="207"/>
    </row>
    <row r="222" spans="1:8" ht="25.5" x14ac:dyDescent="0.25">
      <c r="A222" s="242">
        <v>5</v>
      </c>
      <c r="B222" s="226" t="s">
        <v>249</v>
      </c>
      <c r="C222" s="227"/>
      <c r="D222" s="207">
        <v>117125135</v>
      </c>
      <c r="E222" s="207"/>
      <c r="F222" s="207">
        <v>0</v>
      </c>
      <c r="G222" s="210"/>
      <c r="H222" s="191"/>
    </row>
    <row r="223" spans="1:8" x14ac:dyDescent="0.25">
      <c r="A223" s="245"/>
      <c r="B223" s="234" t="s">
        <v>452</v>
      </c>
      <c r="C223" s="227"/>
      <c r="D223" s="207"/>
      <c r="E223" s="207">
        <v>59136000</v>
      </c>
      <c r="F223" s="207"/>
      <c r="G223" s="207"/>
    </row>
    <row r="224" spans="1:8" x14ac:dyDescent="0.25">
      <c r="A224" s="245"/>
      <c r="B224" s="234" t="s">
        <v>453</v>
      </c>
      <c r="C224" s="227"/>
      <c r="D224" s="207"/>
      <c r="E224" s="207">
        <v>13200000</v>
      </c>
      <c r="F224" s="207"/>
      <c r="G224" s="207"/>
    </row>
    <row r="225" spans="1:8" x14ac:dyDescent="0.25">
      <c r="A225" s="245"/>
      <c r="B225" s="234"/>
      <c r="C225" s="227"/>
      <c r="D225" s="207"/>
      <c r="E225" s="207"/>
      <c r="F225" s="207"/>
      <c r="G225" s="207"/>
    </row>
    <row r="226" spans="1:8" ht="25.5" x14ac:dyDescent="0.25">
      <c r="A226" s="242">
        <v>6</v>
      </c>
      <c r="B226" s="226" t="s">
        <v>454</v>
      </c>
      <c r="C226" s="227"/>
      <c r="D226" s="207">
        <v>17999500</v>
      </c>
      <c r="E226" s="207">
        <v>0</v>
      </c>
      <c r="F226" s="207">
        <v>17999500</v>
      </c>
      <c r="G226" s="207"/>
      <c r="H226" s="196"/>
    </row>
    <row r="227" spans="1:8" x14ac:dyDescent="0.25">
      <c r="A227" s="248"/>
      <c r="B227" s="235"/>
      <c r="C227" s="236"/>
      <c r="D227" s="211"/>
      <c r="E227" s="211"/>
      <c r="F227" s="211"/>
      <c r="G227" s="211"/>
      <c r="H227" s="196"/>
    </row>
    <row r="228" spans="1:8" x14ac:dyDescent="0.25">
      <c r="A228" s="242">
        <v>7</v>
      </c>
      <c r="B228" s="226" t="s">
        <v>252</v>
      </c>
      <c r="C228" s="227"/>
      <c r="D228" s="207"/>
      <c r="E228" s="207">
        <v>44789135</v>
      </c>
      <c r="F228" s="207"/>
      <c r="G228" s="207"/>
    </row>
    <row r="229" spans="1:8" x14ac:dyDescent="0.25">
      <c r="A229" s="246"/>
      <c r="B229" s="235"/>
      <c r="C229" s="236"/>
      <c r="D229" s="211"/>
      <c r="E229" s="211"/>
      <c r="F229" s="211"/>
      <c r="G229" s="211"/>
      <c r="H229" s="23"/>
    </row>
    <row r="230" spans="1:8" ht="27" customHeight="1" x14ac:dyDescent="0.25">
      <c r="A230" s="212"/>
      <c r="B230" s="237" t="s">
        <v>215</v>
      </c>
      <c r="C230" s="238"/>
      <c r="D230" s="213">
        <f>SUM(D7:D229)</f>
        <v>21976159776</v>
      </c>
      <c r="E230" s="213">
        <f>SUM(E7:E229)</f>
        <v>21236938830</v>
      </c>
      <c r="F230" s="213">
        <f>SUM(F7:F229)</f>
        <v>82696500</v>
      </c>
      <c r="G230" s="213">
        <f>SUM(G7:G229)</f>
        <v>656524446</v>
      </c>
    </row>
    <row r="231" spans="1:8" ht="24" customHeight="1" x14ac:dyDescent="0.25">
      <c r="A231" s="247"/>
      <c r="B231" s="239" t="s">
        <v>456</v>
      </c>
      <c r="C231" s="216"/>
      <c r="D231" s="216"/>
      <c r="E231" s="217"/>
      <c r="F231" s="218">
        <f>SUM(E230:F230)</f>
        <v>21319635330</v>
      </c>
    </row>
    <row r="233" spans="1:8" x14ac:dyDescent="0.25">
      <c r="E233" s="214">
        <f>D230-E230-F230-G230</f>
        <v>0</v>
      </c>
      <c r="G233" s="215"/>
    </row>
  </sheetData>
  <mergeCells count="6">
    <mergeCell ref="A2:G2"/>
    <mergeCell ref="E4:F4"/>
    <mergeCell ref="A4:A5"/>
    <mergeCell ref="B4:C5"/>
    <mergeCell ref="D4:D5"/>
    <mergeCell ref="G4:G5"/>
  </mergeCells>
  <pageMargins left="0.51181102362204722" right="0.31496062992125984" top="0.55118110236220474" bottom="0.55118110236220474" header="0.31496062992125984" footer="0.31496062992125984"/>
  <pageSetup paperSize="300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5"/>
  <sheetViews>
    <sheetView zoomScale="73" zoomScaleNormal="73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66" sqref="H66"/>
    </sheetView>
  </sheetViews>
  <sheetFormatPr defaultRowHeight="15" x14ac:dyDescent="0.25"/>
  <cols>
    <col min="1" max="1" width="4.7109375" customWidth="1"/>
    <col min="2" max="2" width="3.5703125" customWidth="1"/>
    <col min="3" max="3" width="36.7109375" customWidth="1"/>
    <col min="4" max="4" width="104.85546875" customWidth="1"/>
    <col min="5" max="5" width="26.140625" customWidth="1"/>
    <col min="6" max="6" width="20.5703125" customWidth="1"/>
    <col min="7" max="7" width="20.42578125" customWidth="1"/>
    <col min="8" max="8" width="20" customWidth="1"/>
    <col min="11" max="11" width="15.42578125" customWidth="1"/>
    <col min="13" max="13" width="18.28515625" customWidth="1"/>
    <col min="14" max="14" width="15.28515625" customWidth="1"/>
    <col min="16" max="16" width="14.42578125" customWidth="1"/>
    <col min="23" max="23" width="14.28515625" customWidth="1"/>
    <col min="25" max="25" width="20" customWidth="1"/>
    <col min="28" max="28" width="13.140625" customWidth="1"/>
    <col min="29" max="29" width="20.28515625" customWidth="1"/>
    <col min="37" max="37" width="14" customWidth="1"/>
    <col min="38" max="38" width="15.140625" customWidth="1"/>
    <col min="39" max="39" width="18.85546875" customWidth="1"/>
    <col min="40" max="40" width="18.42578125" customWidth="1"/>
    <col min="41" max="41" width="22" customWidth="1"/>
    <col min="42" max="42" width="19.7109375" customWidth="1"/>
    <col min="45" max="45" width="21.140625" customWidth="1"/>
    <col min="46" max="46" width="18.5703125" customWidth="1"/>
    <col min="47" max="47" width="19.5703125" customWidth="1"/>
    <col min="48" max="48" width="16.85546875" customWidth="1"/>
    <col min="49" max="49" width="15.85546875" customWidth="1"/>
  </cols>
  <sheetData>
    <row r="1" spans="1:49" x14ac:dyDescent="0.25">
      <c r="A1" s="578" t="s">
        <v>61</v>
      </c>
      <c r="B1" s="579" t="s">
        <v>62</v>
      </c>
      <c r="C1" s="580" t="s">
        <v>1</v>
      </c>
      <c r="D1" s="586" t="s">
        <v>10</v>
      </c>
      <c r="E1" s="39" t="s">
        <v>22</v>
      </c>
      <c r="F1" s="582" t="s">
        <v>30</v>
      </c>
      <c r="G1" s="607" t="s">
        <v>46</v>
      </c>
      <c r="H1" s="609" t="s">
        <v>25</v>
      </c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  <c r="Z1" s="610"/>
      <c r="AA1" s="610"/>
      <c r="AB1" s="610"/>
      <c r="AC1" s="610"/>
      <c r="AD1" s="610"/>
      <c r="AE1" s="610"/>
      <c r="AF1" s="610"/>
      <c r="AG1" s="610"/>
      <c r="AH1" s="610"/>
      <c r="AI1" s="610"/>
      <c r="AJ1" s="610"/>
      <c r="AK1" s="610"/>
      <c r="AL1" s="610"/>
      <c r="AM1" s="610"/>
      <c r="AN1" s="611"/>
      <c r="AO1" s="263"/>
      <c r="AP1" s="33" t="s">
        <v>22</v>
      </c>
      <c r="AQ1" s="591" t="s">
        <v>2</v>
      </c>
      <c r="AR1" s="54"/>
      <c r="AS1" s="43"/>
      <c r="AT1" s="43"/>
      <c r="AU1" s="43"/>
      <c r="AV1" s="14"/>
      <c r="AW1" s="14"/>
    </row>
    <row r="2" spans="1:49" x14ac:dyDescent="0.25">
      <c r="A2" s="578"/>
      <c r="B2" s="579"/>
      <c r="C2" s="580"/>
      <c r="D2" s="586"/>
      <c r="E2" s="40" t="s">
        <v>460</v>
      </c>
      <c r="F2" s="583"/>
      <c r="G2" s="608"/>
      <c r="H2" s="601" t="s">
        <v>26</v>
      </c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3"/>
      <c r="Z2" s="598" t="s">
        <v>27</v>
      </c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599"/>
      <c r="AL2" s="599"/>
      <c r="AM2" s="599"/>
      <c r="AN2" s="599"/>
      <c r="AO2" s="600"/>
      <c r="AP2" s="34" t="s">
        <v>2692</v>
      </c>
      <c r="AQ2" s="591"/>
      <c r="AR2" s="54"/>
      <c r="AS2" s="43"/>
      <c r="AT2" s="43"/>
      <c r="AU2" s="43"/>
      <c r="AV2" s="14"/>
      <c r="AW2" s="14"/>
    </row>
    <row r="3" spans="1:49" x14ac:dyDescent="0.25">
      <c r="A3" s="578"/>
      <c r="B3" s="579"/>
      <c r="C3" s="580"/>
      <c r="D3" s="586"/>
      <c r="E3" s="40" t="s">
        <v>19</v>
      </c>
      <c r="F3" s="584" t="s">
        <v>461</v>
      </c>
      <c r="G3" s="605" t="s">
        <v>20</v>
      </c>
      <c r="H3" s="612" t="s">
        <v>20</v>
      </c>
      <c r="I3" s="581" t="s">
        <v>17</v>
      </c>
      <c r="J3" s="581" t="s">
        <v>47</v>
      </c>
      <c r="K3" s="581" t="s">
        <v>21</v>
      </c>
      <c r="L3" s="581" t="s">
        <v>31</v>
      </c>
      <c r="M3" s="581" t="s">
        <v>23</v>
      </c>
      <c r="N3" s="581" t="s">
        <v>56</v>
      </c>
      <c r="O3" s="592" t="s">
        <v>48</v>
      </c>
      <c r="P3" s="593"/>
      <c r="Q3" s="593"/>
      <c r="R3" s="593"/>
      <c r="S3" s="593"/>
      <c r="T3" s="593"/>
      <c r="U3" s="593"/>
      <c r="V3" s="594"/>
      <c r="W3" s="587" t="s">
        <v>53</v>
      </c>
      <c r="X3" s="592" t="s">
        <v>24</v>
      </c>
      <c r="Y3" s="573" t="s">
        <v>59</v>
      </c>
      <c r="Z3" s="596" t="s">
        <v>24</v>
      </c>
      <c r="AA3" s="589" t="s">
        <v>54</v>
      </c>
      <c r="AB3" s="595" t="s">
        <v>18</v>
      </c>
      <c r="AC3" s="595" t="s">
        <v>57</v>
      </c>
      <c r="AD3" s="567" t="s">
        <v>51</v>
      </c>
      <c r="AE3" s="568"/>
      <c r="AF3" s="568"/>
      <c r="AG3" s="568"/>
      <c r="AH3" s="568"/>
      <c r="AI3" s="568"/>
      <c r="AJ3" s="568"/>
      <c r="AK3" s="569"/>
      <c r="AL3" s="589" t="s">
        <v>52</v>
      </c>
      <c r="AM3" s="570" t="s">
        <v>29</v>
      </c>
      <c r="AN3" s="570"/>
      <c r="AO3" s="575" t="s">
        <v>60</v>
      </c>
      <c r="AP3" s="34" t="s">
        <v>19</v>
      </c>
      <c r="AQ3" s="591"/>
      <c r="AR3" s="54"/>
      <c r="AS3" s="360"/>
      <c r="AT3" s="359"/>
      <c r="AU3" s="43"/>
      <c r="AV3" s="14"/>
      <c r="AW3" s="14"/>
    </row>
    <row r="4" spans="1:49" ht="38.25" x14ac:dyDescent="0.25">
      <c r="A4" s="578"/>
      <c r="B4" s="579"/>
      <c r="C4" s="580"/>
      <c r="D4" s="586"/>
      <c r="E4" s="41" t="s">
        <v>0</v>
      </c>
      <c r="F4" s="585"/>
      <c r="G4" s="606"/>
      <c r="H4" s="612"/>
      <c r="I4" s="581"/>
      <c r="J4" s="581"/>
      <c r="K4" s="581"/>
      <c r="L4" s="581"/>
      <c r="M4" s="581"/>
      <c r="N4" s="581"/>
      <c r="O4" s="68" t="s">
        <v>49</v>
      </c>
      <c r="P4" s="68" t="s">
        <v>38</v>
      </c>
      <c r="Q4" s="68" t="s">
        <v>39</v>
      </c>
      <c r="R4" s="68" t="s">
        <v>40</v>
      </c>
      <c r="S4" s="68" t="s">
        <v>41</v>
      </c>
      <c r="T4" s="68" t="s">
        <v>42</v>
      </c>
      <c r="U4" s="68" t="s">
        <v>43</v>
      </c>
      <c r="V4" s="68" t="s">
        <v>50</v>
      </c>
      <c r="W4" s="588"/>
      <c r="X4" s="592"/>
      <c r="Y4" s="574"/>
      <c r="Z4" s="597"/>
      <c r="AA4" s="590"/>
      <c r="AB4" s="595"/>
      <c r="AC4" s="595"/>
      <c r="AD4" s="42" t="s">
        <v>49</v>
      </c>
      <c r="AE4" s="42" t="s">
        <v>38</v>
      </c>
      <c r="AF4" s="42" t="s">
        <v>39</v>
      </c>
      <c r="AG4" s="42" t="s">
        <v>40</v>
      </c>
      <c r="AH4" s="42" t="s">
        <v>41</v>
      </c>
      <c r="AI4" s="42" t="s">
        <v>42</v>
      </c>
      <c r="AJ4" s="42" t="s">
        <v>43</v>
      </c>
      <c r="AK4" s="42" t="s">
        <v>50</v>
      </c>
      <c r="AL4" s="590"/>
      <c r="AM4" s="42" t="s">
        <v>55</v>
      </c>
      <c r="AN4" s="42" t="s">
        <v>28</v>
      </c>
      <c r="AO4" s="576"/>
      <c r="AP4" s="35" t="s">
        <v>0</v>
      </c>
      <c r="AQ4" s="591"/>
      <c r="AR4" s="54"/>
      <c r="AS4" s="43"/>
      <c r="AT4" s="64" t="s">
        <v>33</v>
      </c>
      <c r="AU4" s="64" t="s">
        <v>34</v>
      </c>
      <c r="AV4" s="65" t="s">
        <v>35</v>
      </c>
      <c r="AW4" s="65"/>
    </row>
    <row r="5" spans="1:49" x14ac:dyDescent="0.25">
      <c r="A5" s="36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47">
        <v>7</v>
      </c>
      <c r="H5" s="48">
        <v>8</v>
      </c>
      <c r="I5" s="37">
        <v>9</v>
      </c>
      <c r="J5" s="37">
        <v>10</v>
      </c>
      <c r="K5" s="37">
        <v>11</v>
      </c>
      <c r="L5" s="37">
        <v>12</v>
      </c>
      <c r="M5" s="37">
        <v>13</v>
      </c>
      <c r="N5" s="37">
        <v>14</v>
      </c>
      <c r="O5" s="37">
        <v>15</v>
      </c>
      <c r="P5" s="37">
        <v>16</v>
      </c>
      <c r="Q5" s="37">
        <v>17</v>
      </c>
      <c r="R5" s="37">
        <v>18</v>
      </c>
      <c r="S5" s="37">
        <v>19</v>
      </c>
      <c r="T5" s="37">
        <v>20</v>
      </c>
      <c r="U5" s="37">
        <v>21</v>
      </c>
      <c r="V5" s="37">
        <v>22</v>
      </c>
      <c r="W5" s="37">
        <v>23</v>
      </c>
      <c r="X5" s="37">
        <v>24</v>
      </c>
      <c r="Y5" s="37">
        <v>25</v>
      </c>
      <c r="Z5" s="37">
        <v>26</v>
      </c>
      <c r="AA5" s="37">
        <v>27</v>
      </c>
      <c r="AB5" s="37">
        <v>28</v>
      </c>
      <c r="AC5" s="37">
        <v>29</v>
      </c>
      <c r="AD5" s="37">
        <v>30</v>
      </c>
      <c r="AE5" s="37">
        <v>31</v>
      </c>
      <c r="AF5" s="37">
        <v>32</v>
      </c>
      <c r="AG5" s="37">
        <v>33</v>
      </c>
      <c r="AH5" s="37">
        <v>34</v>
      </c>
      <c r="AI5" s="37">
        <v>35</v>
      </c>
      <c r="AJ5" s="37">
        <v>36</v>
      </c>
      <c r="AK5" s="37">
        <v>37</v>
      </c>
      <c r="AL5" s="37">
        <v>38</v>
      </c>
      <c r="AM5" s="37">
        <v>39</v>
      </c>
      <c r="AN5" s="37">
        <v>40</v>
      </c>
      <c r="AO5" s="37">
        <v>41</v>
      </c>
      <c r="AP5" s="37">
        <v>42</v>
      </c>
      <c r="AQ5" s="37">
        <v>43</v>
      </c>
      <c r="AR5" s="38"/>
      <c r="AS5" s="260"/>
      <c r="AT5" s="261" t="s">
        <v>36</v>
      </c>
      <c r="AU5" s="38"/>
      <c r="AV5" s="572" t="s">
        <v>37</v>
      </c>
      <c r="AW5" s="572"/>
    </row>
    <row r="6" spans="1:49" x14ac:dyDescent="0.25">
      <c r="A6" s="80">
        <v>1</v>
      </c>
      <c r="B6" s="17" t="s">
        <v>63</v>
      </c>
      <c r="C6" s="15"/>
      <c r="D6" s="24"/>
      <c r="E6" s="100">
        <f t="shared" ref="E6:AQ6" si="0">E7+E13+E88+E131+E136+E138+E139+E143</f>
        <v>87904977931.5</v>
      </c>
      <c r="F6" s="100">
        <f t="shared" si="0"/>
        <v>34337276461</v>
      </c>
      <c r="G6" s="100">
        <f t="shared" si="0"/>
        <v>32197628301</v>
      </c>
      <c r="H6" s="100">
        <f t="shared" si="0"/>
        <v>32197628301</v>
      </c>
      <c r="I6" s="100">
        <f t="shared" si="0"/>
        <v>0</v>
      </c>
      <c r="J6" s="100">
        <f t="shared" si="0"/>
        <v>0</v>
      </c>
      <c r="K6" s="100">
        <f t="shared" si="0"/>
        <v>2155000</v>
      </c>
      <c r="L6" s="100">
        <f t="shared" si="0"/>
        <v>0</v>
      </c>
      <c r="M6" s="100">
        <f t="shared" si="0"/>
        <v>1225000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32201008301</v>
      </c>
      <c r="Z6" s="100">
        <f t="shared" si="0"/>
        <v>0</v>
      </c>
      <c r="AA6" s="100">
        <f t="shared" si="0"/>
        <v>0</v>
      </c>
      <c r="AB6" s="100">
        <f t="shared" si="0"/>
        <v>0</v>
      </c>
      <c r="AC6" s="100">
        <f t="shared" si="0"/>
        <v>31452337933</v>
      </c>
      <c r="AD6" s="100">
        <f t="shared" si="0"/>
        <v>0</v>
      </c>
      <c r="AE6" s="100">
        <f t="shared" si="0"/>
        <v>0</v>
      </c>
      <c r="AF6" s="100">
        <f t="shared" si="0"/>
        <v>0</v>
      </c>
      <c r="AG6" s="100">
        <f t="shared" si="0"/>
        <v>0</v>
      </c>
      <c r="AH6" s="100">
        <f t="shared" si="0"/>
        <v>0</v>
      </c>
      <c r="AI6" s="100">
        <f t="shared" si="0"/>
        <v>0</v>
      </c>
      <c r="AJ6" s="100">
        <f t="shared" si="0"/>
        <v>0</v>
      </c>
      <c r="AK6" s="100">
        <f t="shared" si="0"/>
        <v>0</v>
      </c>
      <c r="AL6" s="100">
        <f t="shared" si="0"/>
        <v>0</v>
      </c>
      <c r="AM6" s="100">
        <f t="shared" si="0"/>
        <v>0</v>
      </c>
      <c r="AN6" s="100">
        <f t="shared" si="0"/>
        <v>0</v>
      </c>
      <c r="AO6" s="100">
        <f t="shared" si="0"/>
        <v>31452337933</v>
      </c>
      <c r="AP6" s="100">
        <f t="shared" si="0"/>
        <v>88653648299.5</v>
      </c>
      <c r="AQ6" s="100">
        <f t="shared" si="0"/>
        <v>0</v>
      </c>
      <c r="AR6" s="43"/>
      <c r="AS6" s="43">
        <f>E6+H6+I6+J6+K6+L6+M6+N6+W6+X6-Z6-AB6-AL6-AC6-AM6-AN6</f>
        <v>88653648299.5</v>
      </c>
      <c r="AT6" s="43"/>
      <c r="AU6" s="43">
        <f>AU7+AU13+AU88+AU131+AU136+AU138+AU139+AU143</f>
        <v>87904977931.5</v>
      </c>
      <c r="AV6" s="10">
        <f>AS6-AU6</f>
        <v>748670368</v>
      </c>
      <c r="AW6" s="10">
        <f>AS6-AU6</f>
        <v>748670368</v>
      </c>
    </row>
    <row r="7" spans="1:49" x14ac:dyDescent="0.25">
      <c r="A7" s="7"/>
      <c r="B7" s="4">
        <v>1</v>
      </c>
      <c r="C7" s="338" t="s">
        <v>11</v>
      </c>
      <c r="D7" s="557" t="s">
        <v>2696</v>
      </c>
      <c r="E7" s="25">
        <v>13437560289</v>
      </c>
      <c r="F7" s="340">
        <f>F11</f>
        <v>400000000</v>
      </c>
      <c r="G7" s="342">
        <f>G11</f>
        <v>305445000</v>
      </c>
      <c r="H7" s="99">
        <f>H11</f>
        <v>305445000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99">
        <v>0</v>
      </c>
      <c r="R7" s="99">
        <v>0</v>
      </c>
      <c r="S7" s="99">
        <v>0</v>
      </c>
      <c r="T7" s="99">
        <v>0</v>
      </c>
      <c r="U7" s="99">
        <v>0</v>
      </c>
      <c r="V7" s="99">
        <v>0</v>
      </c>
      <c r="W7" s="25">
        <v>0</v>
      </c>
      <c r="X7" s="99">
        <v>0</v>
      </c>
      <c r="Y7" s="25">
        <f>H7</f>
        <v>305445000</v>
      </c>
      <c r="Z7" s="99">
        <v>0</v>
      </c>
      <c r="AA7" s="99">
        <v>0</v>
      </c>
      <c r="AB7" s="99">
        <v>0</v>
      </c>
      <c r="AC7" s="99">
        <f>AC11</f>
        <v>305445000</v>
      </c>
      <c r="AD7" s="99">
        <v>0</v>
      </c>
      <c r="AE7" s="99">
        <v>0</v>
      </c>
      <c r="AF7" s="99">
        <v>0</v>
      </c>
      <c r="AG7" s="99">
        <v>0</v>
      </c>
      <c r="AH7" s="99">
        <v>0</v>
      </c>
      <c r="AI7" s="99">
        <v>0</v>
      </c>
      <c r="AJ7" s="99">
        <v>0</v>
      </c>
      <c r="AK7" s="99">
        <v>0</v>
      </c>
      <c r="AL7" s="25">
        <v>0</v>
      </c>
      <c r="AM7" s="99">
        <v>0</v>
      </c>
      <c r="AN7" s="99">
        <v>0</v>
      </c>
      <c r="AO7" s="25">
        <f>AC7</f>
        <v>305445000</v>
      </c>
      <c r="AP7" s="26">
        <f>E7+Y7-AO7</f>
        <v>13437560289</v>
      </c>
      <c r="AQ7" s="26"/>
      <c r="AR7" s="259"/>
      <c r="AS7" s="23">
        <f>E7+H7+I7+J7+K7+L7+M7+N7+W7+X7-Z7-AB7-AL7-AC7-AM7-AN7</f>
        <v>13437560289</v>
      </c>
      <c r="AT7" s="23">
        <f>AP7-AS7</f>
        <v>0</v>
      </c>
      <c r="AU7" s="23">
        <f>E7</f>
        <v>13437560289</v>
      </c>
      <c r="AV7" s="262">
        <f>AS7-AU7</f>
        <v>0</v>
      </c>
      <c r="AW7" s="262">
        <f>Y7-AO7</f>
        <v>0</v>
      </c>
    </row>
    <row r="8" spans="1:49" x14ac:dyDescent="0.25">
      <c r="A8" s="8"/>
      <c r="B8" s="3"/>
      <c r="C8" s="415" t="s">
        <v>1058</v>
      </c>
      <c r="D8" s="460" t="s">
        <v>1059</v>
      </c>
      <c r="E8" s="329"/>
      <c r="F8" s="464"/>
      <c r="G8" s="418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27"/>
      <c r="X8" s="73"/>
      <c r="Y8" s="27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27"/>
      <c r="AM8" s="73"/>
      <c r="AN8" s="73"/>
      <c r="AO8" s="27"/>
      <c r="AP8" s="28"/>
      <c r="AQ8" s="28"/>
      <c r="AR8" s="337"/>
      <c r="AS8" s="23"/>
      <c r="AT8" s="23"/>
      <c r="AU8" s="23"/>
      <c r="AV8" s="336"/>
      <c r="AW8" s="336"/>
    </row>
    <row r="9" spans="1:49" x14ac:dyDescent="0.25">
      <c r="A9" s="8"/>
      <c r="B9" s="3"/>
      <c r="C9" s="419" t="s">
        <v>1060</v>
      </c>
      <c r="D9" s="461" t="s">
        <v>1061</v>
      </c>
      <c r="E9" s="329"/>
      <c r="F9" s="464"/>
      <c r="G9" s="418"/>
      <c r="H9" s="11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27"/>
      <c r="X9" s="73"/>
      <c r="Y9" s="27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27"/>
      <c r="AM9" s="73"/>
      <c r="AN9" s="73"/>
      <c r="AO9" s="27"/>
      <c r="AP9" s="28"/>
      <c r="AQ9" s="28"/>
      <c r="AR9" s="367"/>
      <c r="AS9" s="23"/>
      <c r="AT9" s="23"/>
      <c r="AU9" s="23"/>
      <c r="AV9" s="368"/>
      <c r="AW9" s="368"/>
    </row>
    <row r="10" spans="1:49" x14ac:dyDescent="0.25">
      <c r="A10" s="8"/>
      <c r="B10" s="3"/>
      <c r="C10" s="419" t="s">
        <v>1062</v>
      </c>
      <c r="D10" s="462" t="s">
        <v>1064</v>
      </c>
      <c r="E10" s="329"/>
      <c r="F10" s="464"/>
      <c r="H10" s="11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27"/>
      <c r="X10" s="73"/>
      <c r="Y10" s="27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27"/>
      <c r="AM10" s="73"/>
      <c r="AN10" s="73"/>
      <c r="AO10" s="27"/>
      <c r="AP10" s="28"/>
      <c r="AQ10" s="28"/>
      <c r="AR10" s="414"/>
      <c r="AS10" s="23"/>
      <c r="AT10" s="23"/>
      <c r="AU10" s="23"/>
      <c r="AV10" s="413"/>
      <c r="AW10" s="413"/>
    </row>
    <row r="11" spans="1:49" x14ac:dyDescent="0.25">
      <c r="A11" s="8"/>
      <c r="B11" s="3"/>
      <c r="C11" s="409" t="s">
        <v>1063</v>
      </c>
      <c r="D11" s="463" t="s">
        <v>471</v>
      </c>
      <c r="E11" s="329"/>
      <c r="F11" s="521">
        <v>400000000</v>
      </c>
      <c r="G11" s="522">
        <v>305445000</v>
      </c>
      <c r="H11" s="563">
        <v>305445000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27"/>
      <c r="X11" s="73"/>
      <c r="Y11" s="27"/>
      <c r="Z11" s="73"/>
      <c r="AA11" s="73"/>
      <c r="AB11" s="73"/>
      <c r="AC11" s="522">
        <v>305445000</v>
      </c>
      <c r="AD11" s="73"/>
      <c r="AE11" s="73"/>
      <c r="AF11" s="73"/>
      <c r="AG11" s="73"/>
      <c r="AH11" s="73"/>
      <c r="AI11" s="73"/>
      <c r="AJ11" s="73"/>
      <c r="AK11" s="73"/>
      <c r="AL11" s="27"/>
      <c r="AM11" s="73"/>
      <c r="AN11" s="73"/>
      <c r="AO11" s="27"/>
      <c r="AP11" s="28"/>
      <c r="AQ11" s="28"/>
      <c r="AR11" s="414"/>
      <c r="AS11" s="23"/>
      <c r="AT11" s="23"/>
      <c r="AU11" s="23"/>
      <c r="AV11" s="413"/>
      <c r="AW11" s="413"/>
    </row>
    <row r="12" spans="1:49" x14ac:dyDescent="0.25">
      <c r="A12" s="8"/>
      <c r="B12" s="3"/>
      <c r="C12" s="451"/>
      <c r="E12" s="27"/>
      <c r="F12" s="341"/>
      <c r="G12" s="343"/>
      <c r="H12" s="11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27"/>
      <c r="X12" s="73"/>
      <c r="Y12" s="27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27"/>
      <c r="AM12" s="73"/>
      <c r="AN12" s="73"/>
      <c r="AO12" s="27"/>
      <c r="AP12" s="28"/>
      <c r="AQ12" s="28"/>
      <c r="AR12" s="414"/>
      <c r="AS12" s="23"/>
      <c r="AT12" s="23"/>
      <c r="AU12" s="23"/>
      <c r="AV12" s="413"/>
      <c r="AW12" s="413"/>
    </row>
    <row r="13" spans="1:49" x14ac:dyDescent="0.25">
      <c r="A13" s="7"/>
      <c r="B13" s="4">
        <v>2</v>
      </c>
      <c r="C13" s="4" t="s">
        <v>12</v>
      </c>
      <c r="D13" s="60" t="s">
        <v>7</v>
      </c>
      <c r="E13" s="332">
        <v>4799701803</v>
      </c>
      <c r="F13" s="265">
        <f>F17+F18+F21+F25+F29+F32+F34+F38+F41+F45+F48+F52+F56+F59+F62+F66+F70+F72</f>
        <v>22692399461</v>
      </c>
      <c r="G13" s="25">
        <f>G17+G18+G21+G25+G29+G32+G34+G38+G41+G45+G48+G52+G56+G59+G62+G66+G70+G72</f>
        <v>20920103801</v>
      </c>
      <c r="H13" s="25">
        <f>H17+H18+H21+H25+H29+H32+H34+H38+H41+H45+H48+H52+H56+H59+H62+H66+H70+H72</f>
        <v>20920103801</v>
      </c>
      <c r="I13" s="25">
        <v>0</v>
      </c>
      <c r="J13" s="25">
        <v>0</v>
      </c>
      <c r="K13" s="25">
        <f>K80</f>
        <v>2155000</v>
      </c>
      <c r="L13" s="25">
        <v>0</v>
      </c>
      <c r="M13" s="25">
        <f>M81+M82</f>
        <v>1225000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f>H13+I13+J13+K13+L13+M13+N13+W13+X13</f>
        <v>20923483801</v>
      </c>
      <c r="Z13" s="25">
        <v>0</v>
      </c>
      <c r="AA13" s="25">
        <v>0</v>
      </c>
      <c r="AB13" s="25">
        <v>0</v>
      </c>
      <c r="AC13" s="25">
        <f>AC21+AC25+AC29+AC32+AC34+AC38+AC41+AC45+AC48+AC52+AC56+AC66</f>
        <v>20204655589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/>
      <c r="AM13" s="25">
        <v>0</v>
      </c>
      <c r="AN13" s="25">
        <v>0</v>
      </c>
      <c r="AO13" s="25">
        <f>Z13+AA13+AB13+AC13+AD13+AE13+AF13+AG13+AH13+AI13+AJ13+AK13+AL13+AM13+AN13</f>
        <v>20204655589</v>
      </c>
      <c r="AP13" s="26">
        <f>E13+Y13-AO13</f>
        <v>5518530015</v>
      </c>
      <c r="AQ13" s="26"/>
      <c r="AR13" s="259"/>
      <c r="AS13" s="23">
        <f>E13+H13+I13+J13+K13+L13+M13+N13+W13+X13-Z13-AB13-AL13-AC13-AM13-AN13</f>
        <v>5518530015</v>
      </c>
      <c r="AT13" s="23">
        <f>AP13-AS13</f>
        <v>0</v>
      </c>
      <c r="AU13" s="23">
        <f>E13</f>
        <v>4799701803</v>
      </c>
      <c r="AV13" s="262">
        <f>AS13-AU13</f>
        <v>718828212</v>
      </c>
      <c r="AW13" s="262">
        <f>Y13-AO13</f>
        <v>718828212</v>
      </c>
    </row>
    <row r="14" spans="1:49" x14ac:dyDescent="0.25">
      <c r="A14" s="8"/>
      <c r="B14" s="3"/>
      <c r="C14" s="329"/>
      <c r="E14" s="333"/>
      <c r="F14" s="26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8"/>
      <c r="AQ14" s="28"/>
      <c r="AR14" s="259"/>
      <c r="AS14" s="23"/>
      <c r="AT14" s="23"/>
      <c r="AU14" s="23"/>
      <c r="AV14" s="262"/>
      <c r="AW14" s="262"/>
    </row>
    <row r="15" spans="1:49" x14ac:dyDescent="0.25">
      <c r="A15" s="8"/>
      <c r="B15" s="3"/>
      <c r="C15" s="329"/>
      <c r="D15" s="356"/>
      <c r="E15" s="333"/>
      <c r="F15" s="26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8"/>
      <c r="AQ15" s="28"/>
      <c r="AR15" s="328"/>
      <c r="AS15" s="23"/>
      <c r="AT15" s="23"/>
      <c r="AU15" s="23"/>
      <c r="AV15" s="327"/>
      <c r="AW15" s="327"/>
    </row>
    <row r="16" spans="1:49" x14ac:dyDescent="0.25">
      <c r="A16" s="8"/>
      <c r="B16" s="3"/>
      <c r="C16" s="369" t="s">
        <v>584</v>
      </c>
      <c r="D16" s="330" t="s">
        <v>120</v>
      </c>
      <c r="E16" s="101"/>
      <c r="F16" s="26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8"/>
      <c r="AQ16" s="28"/>
      <c r="AR16" s="328"/>
      <c r="AS16" s="23"/>
      <c r="AT16" s="23"/>
      <c r="AU16" s="23"/>
      <c r="AV16" s="327"/>
      <c r="AW16" s="327"/>
    </row>
    <row r="17" spans="1:49" x14ac:dyDescent="0.25">
      <c r="A17" s="8"/>
      <c r="B17" s="3"/>
      <c r="C17" s="369" t="s">
        <v>586</v>
      </c>
      <c r="D17" s="330" t="s">
        <v>1092</v>
      </c>
      <c r="E17" s="27"/>
      <c r="F17" s="529">
        <v>6250000</v>
      </c>
      <c r="G17" s="530">
        <v>6250000</v>
      </c>
      <c r="H17" s="530">
        <v>6250000</v>
      </c>
      <c r="I17" s="105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11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8"/>
      <c r="AQ17" s="28"/>
      <c r="AR17" s="259"/>
      <c r="AS17" s="23"/>
      <c r="AT17" s="23"/>
      <c r="AU17" s="23"/>
      <c r="AV17" s="262"/>
      <c r="AW17" s="262"/>
    </row>
    <row r="18" spans="1:49" x14ac:dyDescent="0.25">
      <c r="A18" s="8"/>
      <c r="B18" s="3"/>
      <c r="C18" s="372" t="s">
        <v>588</v>
      </c>
      <c r="D18" s="466" t="s">
        <v>1093</v>
      </c>
      <c r="E18" s="27"/>
      <c r="F18" s="531">
        <v>16700000</v>
      </c>
      <c r="G18" s="532">
        <v>16340000</v>
      </c>
      <c r="H18" s="530">
        <v>16340000</v>
      </c>
      <c r="I18" s="105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11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8"/>
      <c r="AQ18" s="28"/>
      <c r="AR18" s="259"/>
      <c r="AS18" s="23"/>
      <c r="AT18" s="23"/>
      <c r="AU18" s="23"/>
      <c r="AV18" s="262"/>
      <c r="AW18" s="262"/>
    </row>
    <row r="19" spans="1:49" x14ac:dyDescent="0.25">
      <c r="A19" s="8"/>
      <c r="B19" s="3"/>
      <c r="C19" s="415" t="s">
        <v>595</v>
      </c>
      <c r="D19" s="416" t="s">
        <v>568</v>
      </c>
      <c r="E19" s="27"/>
      <c r="F19" s="418"/>
      <c r="G19" s="418"/>
      <c r="H19" s="465"/>
      <c r="I19" s="105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11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8"/>
      <c r="AQ19" s="28"/>
      <c r="AR19" s="407"/>
      <c r="AS19" s="23"/>
      <c r="AT19" s="23"/>
      <c r="AU19" s="23"/>
      <c r="AV19" s="408"/>
      <c r="AW19" s="408"/>
    </row>
    <row r="20" spans="1:49" x14ac:dyDescent="0.25">
      <c r="A20" s="8"/>
      <c r="B20" s="3"/>
      <c r="C20" s="419" t="s">
        <v>596</v>
      </c>
      <c r="D20" s="420" t="s">
        <v>597</v>
      </c>
      <c r="E20" s="27"/>
      <c r="F20" s="418"/>
      <c r="G20" s="199"/>
      <c r="H20" s="418"/>
      <c r="I20" s="105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11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8"/>
      <c r="AQ20" s="28"/>
      <c r="AR20" s="407"/>
      <c r="AS20" s="23"/>
      <c r="AT20" s="23"/>
      <c r="AU20" s="23"/>
      <c r="AV20" s="408"/>
      <c r="AW20" s="408"/>
    </row>
    <row r="21" spans="1:49" x14ac:dyDescent="0.25">
      <c r="A21" s="8"/>
      <c r="B21" s="3"/>
      <c r="C21" s="421" t="s">
        <v>598</v>
      </c>
      <c r="D21" s="422" t="s">
        <v>599</v>
      </c>
      <c r="E21" s="417"/>
      <c r="F21" s="533">
        <v>7245000</v>
      </c>
      <c r="G21" s="534">
        <v>7244005</v>
      </c>
      <c r="H21" s="562">
        <v>7244005</v>
      </c>
      <c r="I21" s="105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479">
        <v>7244005</v>
      </c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8"/>
      <c r="AQ21" s="28"/>
      <c r="AR21" s="407"/>
      <c r="AS21" s="23"/>
      <c r="AT21" s="23"/>
      <c r="AU21" s="23"/>
      <c r="AV21" s="408"/>
      <c r="AW21" s="408"/>
    </row>
    <row r="22" spans="1:49" x14ac:dyDescent="0.25">
      <c r="A22" s="8"/>
      <c r="B22" s="3"/>
      <c r="C22" s="472"/>
      <c r="D22" s="473"/>
      <c r="E22" s="417"/>
      <c r="F22" s="481"/>
      <c r="G22" s="482"/>
      <c r="H22" s="483"/>
      <c r="I22" s="105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11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8"/>
      <c r="AQ22" s="28"/>
      <c r="AR22" s="452"/>
      <c r="AS22" s="23"/>
      <c r="AT22" s="23"/>
      <c r="AU22" s="23"/>
      <c r="AV22" s="453"/>
      <c r="AW22" s="453"/>
    </row>
    <row r="23" spans="1:49" x14ac:dyDescent="0.25">
      <c r="A23" s="8"/>
      <c r="B23" s="3"/>
      <c r="C23" s="425" t="s">
        <v>603</v>
      </c>
      <c r="D23" s="425" t="s">
        <v>568</v>
      </c>
      <c r="E23" s="329"/>
      <c r="F23" s="483"/>
      <c r="G23" s="484"/>
      <c r="H23" s="483"/>
      <c r="I23" s="105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11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8"/>
      <c r="AQ23" s="28"/>
      <c r="AR23" s="407"/>
      <c r="AS23" s="23"/>
      <c r="AT23" s="23"/>
      <c r="AU23" s="23"/>
      <c r="AV23" s="408"/>
      <c r="AW23" s="408"/>
    </row>
    <row r="24" spans="1:49" x14ac:dyDescent="0.25">
      <c r="A24" s="8"/>
      <c r="B24" s="3"/>
      <c r="C24" s="423" t="s">
        <v>604</v>
      </c>
      <c r="D24" s="423" t="s">
        <v>597</v>
      </c>
      <c r="E24" s="329"/>
      <c r="F24" s="483"/>
      <c r="G24" s="484"/>
      <c r="H24" s="484"/>
      <c r="I24" s="105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11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8"/>
      <c r="AQ24" s="28"/>
      <c r="AR24" s="407"/>
      <c r="AS24" s="23"/>
      <c r="AT24" s="23"/>
      <c r="AU24" s="23"/>
      <c r="AV24" s="408"/>
      <c r="AW24" s="408"/>
    </row>
    <row r="25" spans="1:49" x14ac:dyDescent="0.25">
      <c r="A25" s="8"/>
      <c r="B25" s="3"/>
      <c r="C25" s="427" t="s">
        <v>605</v>
      </c>
      <c r="D25" s="427" t="s">
        <v>599</v>
      </c>
      <c r="E25" s="329"/>
      <c r="F25" s="536">
        <v>1447500</v>
      </c>
      <c r="G25" s="537">
        <v>1432200</v>
      </c>
      <c r="H25" s="537">
        <v>1432200</v>
      </c>
      <c r="I25" s="105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485">
        <v>1432200</v>
      </c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8"/>
      <c r="AQ25" s="28"/>
      <c r="AR25" s="407"/>
      <c r="AS25" s="23"/>
      <c r="AT25" s="23"/>
      <c r="AU25" s="23"/>
      <c r="AV25" s="408"/>
      <c r="AW25" s="408"/>
    </row>
    <row r="26" spans="1:49" x14ac:dyDescent="0.25">
      <c r="A26" s="8"/>
      <c r="B26" s="3"/>
      <c r="C26" s="427"/>
      <c r="D26" s="427"/>
      <c r="E26" s="329"/>
      <c r="F26" s="486"/>
      <c r="G26" s="487"/>
      <c r="H26" s="487"/>
      <c r="I26" s="105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1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8"/>
      <c r="AQ26" s="28"/>
      <c r="AR26" s="452"/>
      <c r="AS26" s="23"/>
      <c r="AT26" s="23"/>
      <c r="AU26" s="23"/>
      <c r="AV26" s="453"/>
      <c r="AW26" s="453"/>
    </row>
    <row r="27" spans="1:49" x14ac:dyDescent="0.25">
      <c r="A27" s="8"/>
      <c r="B27" s="3"/>
      <c r="C27" s="425" t="s">
        <v>622</v>
      </c>
      <c r="D27" s="425" t="s">
        <v>568</v>
      </c>
      <c r="E27" s="329"/>
      <c r="F27" s="483"/>
      <c r="G27" s="484"/>
      <c r="H27" s="488"/>
      <c r="I27" s="105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11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8"/>
      <c r="AQ27" s="28"/>
      <c r="AR27" s="407"/>
      <c r="AS27" s="23"/>
      <c r="AT27" s="23"/>
      <c r="AU27" s="23"/>
      <c r="AV27" s="408"/>
      <c r="AW27" s="408"/>
    </row>
    <row r="28" spans="1:49" x14ac:dyDescent="0.25">
      <c r="A28" s="8"/>
      <c r="B28" s="3"/>
      <c r="C28" s="423" t="s">
        <v>623</v>
      </c>
      <c r="D28" s="423" t="s">
        <v>624</v>
      </c>
      <c r="E28" s="329"/>
      <c r="F28" s="483"/>
      <c r="G28" s="484"/>
      <c r="H28" s="483"/>
      <c r="I28" s="105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11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8"/>
      <c r="AQ28" s="28"/>
      <c r="AR28" s="407"/>
      <c r="AS28" s="23"/>
      <c r="AT28" s="23"/>
      <c r="AU28" s="23"/>
      <c r="AV28" s="408"/>
      <c r="AW28" s="408"/>
    </row>
    <row r="29" spans="1:49" x14ac:dyDescent="0.25">
      <c r="A29" s="8"/>
      <c r="B29" s="3"/>
      <c r="C29" s="423" t="s">
        <v>625</v>
      </c>
      <c r="D29" s="423" t="s">
        <v>626</v>
      </c>
      <c r="E29" s="329"/>
      <c r="F29" s="535">
        <v>13500000</v>
      </c>
      <c r="G29" s="538">
        <v>13500000</v>
      </c>
      <c r="H29" s="564">
        <v>13500000</v>
      </c>
      <c r="I29" s="105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489">
        <v>13500000</v>
      </c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8"/>
      <c r="AQ29" s="28"/>
      <c r="AR29" s="407"/>
      <c r="AS29" s="23"/>
      <c r="AT29" s="23"/>
      <c r="AU29" s="23"/>
      <c r="AV29" s="408"/>
      <c r="AW29" s="408"/>
    </row>
    <row r="30" spans="1:49" x14ac:dyDescent="0.25">
      <c r="A30" s="8"/>
      <c r="B30" s="3"/>
      <c r="C30" s="423"/>
      <c r="D30" s="423"/>
      <c r="E30" s="329"/>
      <c r="F30" s="483"/>
      <c r="G30" s="484"/>
      <c r="H30" s="484"/>
      <c r="I30" s="105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11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8"/>
      <c r="AQ30" s="28"/>
      <c r="AR30" s="452"/>
      <c r="AS30" s="23"/>
      <c r="AT30" s="23"/>
      <c r="AU30" s="23"/>
      <c r="AV30" s="453"/>
      <c r="AW30" s="453"/>
    </row>
    <row r="31" spans="1:49" x14ac:dyDescent="0.25">
      <c r="A31" s="8"/>
      <c r="B31" s="3"/>
      <c r="C31" s="423" t="s">
        <v>643</v>
      </c>
      <c r="D31" s="423" t="s">
        <v>597</v>
      </c>
      <c r="E31" s="467"/>
      <c r="F31" s="483"/>
      <c r="G31" s="483"/>
      <c r="H31" s="483"/>
      <c r="I31" s="105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11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8"/>
      <c r="AQ31" s="28"/>
      <c r="AR31" s="407"/>
      <c r="AS31" s="23"/>
      <c r="AT31" s="23"/>
      <c r="AU31" s="23"/>
      <c r="AV31" s="408"/>
      <c r="AW31" s="408"/>
    </row>
    <row r="32" spans="1:49" x14ac:dyDescent="0.25">
      <c r="A32" s="8"/>
      <c r="B32" s="3"/>
      <c r="C32" s="423" t="s">
        <v>644</v>
      </c>
      <c r="D32" s="423" t="s">
        <v>2697</v>
      </c>
      <c r="E32" s="329"/>
      <c r="F32" s="522">
        <v>10000000</v>
      </c>
      <c r="G32" s="539">
        <v>10000000</v>
      </c>
      <c r="H32" s="558">
        <v>10000000</v>
      </c>
      <c r="I32" s="105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480">
        <v>10000000</v>
      </c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8"/>
      <c r="AQ32" s="28"/>
      <c r="AR32" s="407"/>
      <c r="AS32" s="23"/>
      <c r="AT32" s="23"/>
      <c r="AU32" s="23"/>
      <c r="AV32" s="408"/>
      <c r="AW32" s="408"/>
    </row>
    <row r="33" spans="1:49" x14ac:dyDescent="0.25">
      <c r="A33" s="8"/>
      <c r="B33" s="3"/>
      <c r="C33" s="423"/>
      <c r="D33" s="423"/>
      <c r="E33" s="329"/>
      <c r="F33" s="483"/>
      <c r="G33" s="484"/>
      <c r="H33" s="484"/>
      <c r="I33" s="105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11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8"/>
      <c r="AQ33" s="28"/>
      <c r="AR33" s="452"/>
      <c r="AS33" s="23"/>
      <c r="AT33" s="23"/>
      <c r="AU33" s="23"/>
      <c r="AV33" s="453"/>
      <c r="AW33" s="453"/>
    </row>
    <row r="34" spans="1:49" x14ac:dyDescent="0.25">
      <c r="A34" s="8"/>
      <c r="B34" s="3"/>
      <c r="C34" s="425" t="s">
        <v>1471</v>
      </c>
      <c r="D34" s="425" t="s">
        <v>1472</v>
      </c>
      <c r="E34" s="435"/>
      <c r="F34" s="535">
        <v>60000000</v>
      </c>
      <c r="G34" s="539">
        <v>59219500</v>
      </c>
      <c r="H34" s="559">
        <v>59219500</v>
      </c>
      <c r="I34" s="105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480">
        <v>10000000</v>
      </c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8"/>
      <c r="AQ34" s="28"/>
      <c r="AR34" s="407"/>
      <c r="AS34" s="23"/>
      <c r="AT34" s="23"/>
      <c r="AU34" s="23"/>
      <c r="AV34" s="408"/>
      <c r="AW34" s="408"/>
    </row>
    <row r="35" spans="1:49" x14ac:dyDescent="0.25">
      <c r="A35" s="8"/>
      <c r="B35" s="3"/>
      <c r="C35" s="423" t="s">
        <v>647</v>
      </c>
      <c r="D35" s="423" t="s">
        <v>2699</v>
      </c>
      <c r="E35" s="329"/>
      <c r="F35" s="483"/>
      <c r="G35" s="490"/>
      <c r="H35" s="491"/>
      <c r="I35" s="105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11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8"/>
      <c r="AQ35" s="28"/>
      <c r="AR35" s="407"/>
      <c r="AS35" s="23"/>
      <c r="AT35" s="23"/>
      <c r="AU35" s="23"/>
      <c r="AV35" s="408"/>
      <c r="AW35" s="408"/>
    </row>
    <row r="36" spans="1:49" x14ac:dyDescent="0.25">
      <c r="A36" s="8"/>
      <c r="B36" s="3"/>
      <c r="C36" s="474"/>
      <c r="D36" s="475"/>
      <c r="E36" s="329"/>
      <c r="F36" s="482"/>
      <c r="G36" s="482"/>
      <c r="H36" s="491"/>
      <c r="I36" s="105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11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8"/>
      <c r="AQ36" s="28"/>
      <c r="AR36" s="452"/>
      <c r="AS36" s="23"/>
      <c r="AT36" s="23"/>
      <c r="AU36" s="23"/>
      <c r="AV36" s="453"/>
      <c r="AW36" s="453"/>
    </row>
    <row r="37" spans="1:49" x14ac:dyDescent="0.25">
      <c r="A37" s="8"/>
      <c r="B37" s="3"/>
      <c r="C37" s="419" t="s">
        <v>1574</v>
      </c>
      <c r="D37" s="420" t="s">
        <v>1575</v>
      </c>
      <c r="E37" s="329"/>
      <c r="F37" s="476"/>
      <c r="G37" s="492"/>
      <c r="H37" s="491"/>
      <c r="I37" s="105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11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8"/>
      <c r="AQ37" s="28"/>
      <c r="AR37" s="407"/>
      <c r="AS37" s="23"/>
      <c r="AT37" s="23"/>
      <c r="AU37" s="23"/>
      <c r="AV37" s="408"/>
      <c r="AW37" s="408"/>
    </row>
    <row r="38" spans="1:49" x14ac:dyDescent="0.25">
      <c r="A38" s="8"/>
      <c r="B38" s="3"/>
      <c r="C38" s="419" t="s">
        <v>1576</v>
      </c>
      <c r="D38" s="420" t="s">
        <v>2670</v>
      </c>
      <c r="E38" s="329"/>
      <c r="F38" s="522">
        <v>11553397221</v>
      </c>
      <c r="G38" s="543">
        <v>10287843763</v>
      </c>
      <c r="H38" s="543">
        <v>10287843763</v>
      </c>
      <c r="I38" s="105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493">
        <v>10287843763</v>
      </c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8"/>
      <c r="AQ38" s="28"/>
      <c r="AR38" s="407"/>
      <c r="AS38" s="23"/>
      <c r="AT38" s="23"/>
      <c r="AU38" s="23"/>
      <c r="AV38" s="408"/>
      <c r="AW38" s="408"/>
    </row>
    <row r="39" spans="1:49" x14ac:dyDescent="0.25">
      <c r="A39" s="8"/>
      <c r="B39" s="3"/>
      <c r="C39" s="434"/>
      <c r="D39" s="434"/>
      <c r="E39" s="329"/>
      <c r="F39" s="494"/>
      <c r="G39" s="494"/>
      <c r="H39" s="499"/>
      <c r="I39" s="105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11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8"/>
      <c r="AQ39" s="28"/>
      <c r="AR39" s="407"/>
      <c r="AS39" s="23"/>
      <c r="AT39" s="23"/>
      <c r="AU39" s="23"/>
      <c r="AV39" s="408"/>
      <c r="AW39" s="408"/>
    </row>
    <row r="40" spans="1:49" x14ac:dyDescent="0.25">
      <c r="A40" s="8"/>
      <c r="B40" s="3"/>
      <c r="C40" s="419" t="s">
        <v>1587</v>
      </c>
      <c r="D40" s="420" t="s">
        <v>1575</v>
      </c>
      <c r="E40" s="329"/>
      <c r="F40" s="476"/>
      <c r="G40" s="492"/>
      <c r="H40" s="491"/>
      <c r="I40" s="105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11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8"/>
      <c r="AQ40" s="28"/>
      <c r="AR40" s="407"/>
      <c r="AS40" s="23"/>
      <c r="AT40" s="23"/>
      <c r="AU40" s="23"/>
      <c r="AV40" s="408"/>
      <c r="AW40" s="408"/>
    </row>
    <row r="41" spans="1:49" x14ac:dyDescent="0.25">
      <c r="A41" s="8"/>
      <c r="B41" s="3"/>
      <c r="C41" s="419" t="s">
        <v>1588</v>
      </c>
      <c r="D41" s="420" t="s">
        <v>2671</v>
      </c>
      <c r="E41" s="329"/>
      <c r="F41" s="522">
        <v>4885477849</v>
      </c>
      <c r="G41" s="543">
        <v>4519892640</v>
      </c>
      <c r="H41" s="543">
        <v>4519892640</v>
      </c>
      <c r="I41" s="105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493">
        <v>4519892640</v>
      </c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8"/>
      <c r="AQ41" s="28"/>
      <c r="AR41" s="407"/>
      <c r="AS41" s="23"/>
      <c r="AT41" s="23"/>
      <c r="AU41" s="23"/>
      <c r="AV41" s="408"/>
      <c r="AW41" s="408"/>
    </row>
    <row r="42" spans="1:49" x14ac:dyDescent="0.25">
      <c r="A42" s="8"/>
      <c r="B42" s="3"/>
      <c r="C42" s="434"/>
      <c r="D42" s="434"/>
      <c r="E42" s="329"/>
      <c r="F42" s="494"/>
      <c r="G42" s="494"/>
      <c r="H42" s="523"/>
      <c r="I42" s="105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11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8"/>
      <c r="AQ42" s="28"/>
      <c r="AR42" s="407"/>
      <c r="AS42" s="23"/>
      <c r="AT42" s="23"/>
      <c r="AU42" s="23"/>
      <c r="AV42" s="408"/>
      <c r="AW42" s="408"/>
    </row>
    <row r="43" spans="1:49" x14ac:dyDescent="0.25">
      <c r="A43" s="8"/>
      <c r="B43" s="3"/>
      <c r="C43" s="415" t="s">
        <v>693</v>
      </c>
      <c r="D43" s="416" t="s">
        <v>694</v>
      </c>
      <c r="E43" s="329"/>
      <c r="F43" s="476"/>
      <c r="G43" s="492"/>
      <c r="H43" s="491"/>
      <c r="I43" s="105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11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8"/>
      <c r="AQ43" s="28"/>
      <c r="AR43" s="407"/>
      <c r="AS43" s="23"/>
      <c r="AT43" s="23"/>
      <c r="AU43" s="23"/>
      <c r="AV43" s="408"/>
      <c r="AW43" s="408"/>
    </row>
    <row r="44" spans="1:49" x14ac:dyDescent="0.25">
      <c r="A44" s="8"/>
      <c r="B44" s="3"/>
      <c r="C44" s="419" t="s">
        <v>695</v>
      </c>
      <c r="D44" s="420" t="s">
        <v>568</v>
      </c>
      <c r="E44" s="329"/>
      <c r="F44" s="476"/>
      <c r="G44" s="492"/>
      <c r="H44" s="491"/>
      <c r="I44" s="105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11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8"/>
      <c r="AQ44" s="28"/>
      <c r="AR44" s="407"/>
      <c r="AS44" s="23"/>
      <c r="AT44" s="23"/>
      <c r="AU44" s="23"/>
      <c r="AV44" s="408"/>
      <c r="AW44" s="408"/>
    </row>
    <row r="45" spans="1:49" x14ac:dyDescent="0.25">
      <c r="A45" s="8"/>
      <c r="B45" s="3"/>
      <c r="C45" s="419" t="s">
        <v>696</v>
      </c>
      <c r="D45" s="420" t="s">
        <v>570</v>
      </c>
      <c r="E45" s="329"/>
      <c r="F45" s="522">
        <v>200000000</v>
      </c>
      <c r="G45" s="543">
        <v>170499000</v>
      </c>
      <c r="H45" s="560">
        <v>170499000</v>
      </c>
      <c r="I45" s="105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493">
        <v>170499000</v>
      </c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8"/>
      <c r="AQ45" s="28"/>
      <c r="AR45" s="407"/>
      <c r="AS45" s="23"/>
      <c r="AT45" s="23"/>
      <c r="AU45" s="23"/>
      <c r="AV45" s="408"/>
      <c r="AW45" s="408"/>
    </row>
    <row r="46" spans="1:49" x14ac:dyDescent="0.25">
      <c r="A46" s="8"/>
      <c r="B46" s="3"/>
      <c r="C46" s="434"/>
      <c r="D46" s="434"/>
      <c r="E46" s="329"/>
      <c r="F46" s="494"/>
      <c r="G46" s="494"/>
      <c r="H46" s="523"/>
      <c r="I46" s="105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11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8"/>
      <c r="AQ46" s="28"/>
      <c r="AR46" s="407"/>
      <c r="AS46" s="23"/>
      <c r="AT46" s="23"/>
      <c r="AU46" s="23"/>
      <c r="AV46" s="408"/>
      <c r="AW46" s="408"/>
    </row>
    <row r="47" spans="1:49" x14ac:dyDescent="0.25">
      <c r="A47" s="8"/>
      <c r="B47" s="3"/>
      <c r="C47" s="415" t="s">
        <v>701</v>
      </c>
      <c r="D47" s="416" t="s">
        <v>702</v>
      </c>
      <c r="E47" s="329"/>
      <c r="F47" s="476"/>
      <c r="G47" s="492"/>
      <c r="H47" s="491"/>
      <c r="I47" s="105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11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8"/>
      <c r="AQ47" s="28"/>
      <c r="AR47" s="407"/>
      <c r="AS47" s="23"/>
      <c r="AT47" s="23"/>
      <c r="AU47" s="23"/>
      <c r="AV47" s="408"/>
      <c r="AW47" s="408"/>
    </row>
    <row r="48" spans="1:49" x14ac:dyDescent="0.25">
      <c r="A48" s="8"/>
      <c r="B48" s="3"/>
      <c r="C48" s="419" t="s">
        <v>703</v>
      </c>
      <c r="D48" s="420" t="s">
        <v>2673</v>
      </c>
      <c r="E48" s="329"/>
      <c r="F48" s="522">
        <v>1312000000</v>
      </c>
      <c r="G48" s="543">
        <v>1309300000</v>
      </c>
      <c r="H48" s="543">
        <v>1309300000</v>
      </c>
      <c r="I48" s="105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493">
        <v>1309300000</v>
      </c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8"/>
      <c r="AQ48" s="28"/>
      <c r="AR48" s="407"/>
      <c r="AS48" s="23"/>
      <c r="AT48" s="23"/>
      <c r="AU48" s="23"/>
      <c r="AV48" s="408"/>
      <c r="AW48" s="408"/>
    </row>
    <row r="49" spans="1:49" x14ac:dyDescent="0.25">
      <c r="A49" s="8"/>
      <c r="B49" s="3"/>
      <c r="C49" s="434"/>
      <c r="D49" s="434"/>
      <c r="E49" s="329"/>
      <c r="F49" s="494"/>
      <c r="G49" s="494"/>
      <c r="H49" s="523"/>
      <c r="I49" s="105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11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8"/>
      <c r="AQ49" s="28"/>
      <c r="AR49" s="407"/>
      <c r="AS49" s="23"/>
      <c r="AT49" s="23"/>
      <c r="AU49" s="23"/>
      <c r="AV49" s="408"/>
      <c r="AW49" s="408"/>
    </row>
    <row r="50" spans="1:49" x14ac:dyDescent="0.25">
      <c r="A50" s="8"/>
      <c r="B50" s="3"/>
      <c r="C50" s="415" t="s">
        <v>1853</v>
      </c>
      <c r="D50" s="416" t="s">
        <v>568</v>
      </c>
      <c r="E50" s="329"/>
      <c r="F50" s="476"/>
      <c r="G50" s="492"/>
      <c r="H50" s="491"/>
      <c r="I50" s="105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11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8"/>
      <c r="AQ50" s="28"/>
      <c r="AR50" s="407"/>
      <c r="AS50" s="23"/>
      <c r="AT50" s="23"/>
      <c r="AU50" s="23"/>
      <c r="AV50" s="408"/>
      <c r="AW50" s="408"/>
    </row>
    <row r="51" spans="1:49" x14ac:dyDescent="0.25">
      <c r="A51" s="8"/>
      <c r="B51" s="3"/>
      <c r="C51" s="419" t="s">
        <v>1854</v>
      </c>
      <c r="D51" s="420" t="s">
        <v>1575</v>
      </c>
      <c r="E51" s="329"/>
      <c r="F51" s="476"/>
      <c r="G51" s="492"/>
      <c r="H51" s="491"/>
      <c r="I51" s="105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11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8"/>
      <c r="AQ51" s="28"/>
      <c r="AR51" s="407"/>
      <c r="AS51" s="23"/>
      <c r="AT51" s="23"/>
      <c r="AU51" s="23"/>
      <c r="AV51" s="408"/>
      <c r="AW51" s="408"/>
    </row>
    <row r="52" spans="1:49" x14ac:dyDescent="0.25">
      <c r="A52" s="8"/>
      <c r="B52" s="3"/>
      <c r="C52" s="419" t="s">
        <v>1855</v>
      </c>
      <c r="D52" s="420" t="s">
        <v>2675</v>
      </c>
      <c r="E52" s="329"/>
      <c r="F52" s="522">
        <v>1484319810</v>
      </c>
      <c r="G52" s="539">
        <v>1413995712</v>
      </c>
      <c r="H52" s="543">
        <v>1413995712</v>
      </c>
      <c r="I52" s="105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493">
        <v>1309300000</v>
      </c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8"/>
      <c r="AQ52" s="28"/>
      <c r="AR52" s="407"/>
      <c r="AS52" s="23"/>
      <c r="AT52" s="23"/>
      <c r="AU52" s="23"/>
      <c r="AV52" s="408"/>
      <c r="AW52" s="408"/>
    </row>
    <row r="53" spans="1:49" x14ac:dyDescent="0.25">
      <c r="A53" s="8"/>
      <c r="B53" s="3"/>
      <c r="C53" s="434"/>
      <c r="D53" s="434"/>
      <c r="E53" s="329"/>
      <c r="F53" s="494"/>
      <c r="G53" s="494"/>
      <c r="H53" s="523"/>
      <c r="I53" s="105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11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8"/>
      <c r="AQ53" s="28"/>
      <c r="AR53" s="407"/>
      <c r="AS53" s="23"/>
      <c r="AT53" s="23"/>
      <c r="AU53" s="23"/>
      <c r="AV53" s="408"/>
      <c r="AW53" s="408"/>
    </row>
    <row r="54" spans="1:49" x14ac:dyDescent="0.25">
      <c r="A54" s="8"/>
      <c r="B54" s="3"/>
      <c r="C54" s="425" t="s">
        <v>1864</v>
      </c>
      <c r="D54" s="425" t="s">
        <v>568</v>
      </c>
      <c r="E54" s="329"/>
      <c r="F54" s="483"/>
      <c r="G54" s="483"/>
      <c r="H54" s="491"/>
      <c r="I54" s="105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11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8"/>
      <c r="AQ54" s="28"/>
      <c r="AR54" s="407"/>
      <c r="AS54" s="23"/>
      <c r="AT54" s="23"/>
      <c r="AU54" s="23"/>
      <c r="AV54" s="408"/>
      <c r="AW54" s="408"/>
    </row>
    <row r="55" spans="1:49" x14ac:dyDescent="0.25">
      <c r="A55" s="8"/>
      <c r="B55" s="3"/>
      <c r="C55" s="423" t="s">
        <v>1865</v>
      </c>
      <c r="D55" s="423" t="s">
        <v>1575</v>
      </c>
      <c r="E55" s="329"/>
      <c r="F55" s="483"/>
      <c r="G55" s="483"/>
      <c r="H55" s="491"/>
      <c r="I55" s="105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11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8"/>
      <c r="AQ55" s="28"/>
      <c r="AR55" s="407"/>
      <c r="AS55" s="23"/>
      <c r="AT55" s="23"/>
      <c r="AU55" s="23"/>
      <c r="AV55" s="408"/>
      <c r="AW55" s="408"/>
    </row>
    <row r="56" spans="1:49" x14ac:dyDescent="0.25">
      <c r="A56" s="8"/>
      <c r="B56" s="3"/>
      <c r="C56" s="423" t="s">
        <v>1866</v>
      </c>
      <c r="D56" s="423" t="s">
        <v>2676</v>
      </c>
      <c r="E56" s="329"/>
      <c r="F56" s="535">
        <v>584512081</v>
      </c>
      <c r="G56" s="535">
        <v>581462081</v>
      </c>
      <c r="H56" s="535">
        <v>581462081</v>
      </c>
      <c r="I56" s="105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480">
        <v>581462081</v>
      </c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8"/>
      <c r="AQ56" s="28"/>
      <c r="AR56" s="407"/>
      <c r="AS56" s="23"/>
      <c r="AT56" s="23"/>
      <c r="AU56" s="23"/>
      <c r="AV56" s="408"/>
      <c r="AW56" s="408"/>
    </row>
    <row r="57" spans="1:49" x14ac:dyDescent="0.25">
      <c r="A57" s="8"/>
      <c r="B57" s="3"/>
      <c r="C57" s="434"/>
      <c r="D57" s="434"/>
      <c r="E57" s="329"/>
      <c r="F57" s="494"/>
      <c r="G57" s="494"/>
      <c r="H57" s="491"/>
      <c r="I57" s="105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11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8"/>
      <c r="AQ57" s="28"/>
      <c r="AR57" s="407"/>
      <c r="AS57" s="23"/>
      <c r="AT57" s="23"/>
      <c r="AU57" s="23"/>
      <c r="AV57" s="408"/>
      <c r="AW57" s="408"/>
    </row>
    <row r="58" spans="1:49" x14ac:dyDescent="0.25">
      <c r="A58" s="8"/>
      <c r="B58" s="3"/>
      <c r="C58" s="415" t="s">
        <v>796</v>
      </c>
      <c r="D58" s="416" t="s">
        <v>2685</v>
      </c>
      <c r="E58" s="329"/>
      <c r="F58" s="476"/>
      <c r="G58" s="492"/>
      <c r="H58" s="491"/>
      <c r="I58" s="105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11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8"/>
      <c r="AQ58" s="28"/>
      <c r="AR58" s="407"/>
      <c r="AS58" s="23"/>
      <c r="AT58" s="23"/>
      <c r="AU58" s="23"/>
      <c r="AV58" s="408"/>
      <c r="AW58" s="408"/>
    </row>
    <row r="59" spans="1:49" x14ac:dyDescent="0.25">
      <c r="A59" s="8"/>
      <c r="B59" s="3"/>
      <c r="C59" s="419" t="s">
        <v>797</v>
      </c>
      <c r="D59" s="420" t="s">
        <v>570</v>
      </c>
      <c r="E59" s="329"/>
      <c r="F59" s="522">
        <v>10000000</v>
      </c>
      <c r="G59" s="543">
        <v>9800000</v>
      </c>
      <c r="H59" s="543">
        <v>9800000</v>
      </c>
      <c r="I59" s="105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11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8"/>
      <c r="AQ59" s="28"/>
      <c r="AR59" s="407"/>
      <c r="AS59" s="23"/>
      <c r="AT59" s="23"/>
      <c r="AU59" s="23"/>
      <c r="AV59" s="408"/>
      <c r="AW59" s="408"/>
    </row>
    <row r="60" spans="1:49" x14ac:dyDescent="0.25">
      <c r="A60" s="8"/>
      <c r="B60" s="3"/>
      <c r="C60" s="434"/>
      <c r="D60" s="434"/>
      <c r="E60" s="329"/>
      <c r="F60" s="494"/>
      <c r="G60" s="494"/>
      <c r="H60" s="491"/>
      <c r="I60" s="454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11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8"/>
      <c r="AQ60" s="28"/>
      <c r="AR60" s="407"/>
      <c r="AS60" s="23"/>
      <c r="AT60" s="23"/>
      <c r="AU60" s="23"/>
      <c r="AV60" s="408"/>
      <c r="AW60" s="408"/>
    </row>
    <row r="61" spans="1:49" x14ac:dyDescent="0.25">
      <c r="A61" s="8"/>
      <c r="B61" s="3"/>
      <c r="C61" s="425" t="s">
        <v>2428</v>
      </c>
      <c r="D61" s="425" t="s">
        <v>2682</v>
      </c>
      <c r="E61" s="329"/>
      <c r="F61" s="483"/>
      <c r="G61" s="483"/>
      <c r="H61" s="491"/>
      <c r="I61" s="426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11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8"/>
      <c r="AQ61" s="28"/>
      <c r="AR61" s="407"/>
      <c r="AS61" s="23"/>
      <c r="AT61" s="23"/>
      <c r="AU61" s="23"/>
      <c r="AV61" s="408"/>
      <c r="AW61" s="408"/>
    </row>
    <row r="62" spans="1:49" x14ac:dyDescent="0.25">
      <c r="A62" s="8"/>
      <c r="B62" s="3"/>
      <c r="C62" s="423" t="s">
        <v>2429</v>
      </c>
      <c r="D62" s="423" t="s">
        <v>570</v>
      </c>
      <c r="E62" s="329"/>
      <c r="F62" s="535">
        <v>21000000</v>
      </c>
      <c r="G62" s="535">
        <v>20650000</v>
      </c>
      <c r="H62" s="535">
        <v>20650000</v>
      </c>
      <c r="I62" s="424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11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8"/>
      <c r="AQ62" s="28"/>
      <c r="AR62" s="407"/>
      <c r="AS62" s="23"/>
      <c r="AT62" s="23"/>
      <c r="AU62" s="23"/>
      <c r="AV62" s="408"/>
      <c r="AW62" s="408"/>
    </row>
    <row r="63" spans="1:49" x14ac:dyDescent="0.25">
      <c r="A63" s="8"/>
      <c r="B63" s="3"/>
      <c r="C63" s="433"/>
      <c r="D63" s="433"/>
      <c r="E63" s="329"/>
      <c r="F63" s="496"/>
      <c r="G63" s="496"/>
      <c r="H63" s="491"/>
      <c r="I63" s="455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11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8"/>
      <c r="AQ63" s="28"/>
      <c r="AR63" s="407"/>
      <c r="AS63" s="23"/>
      <c r="AT63" s="23"/>
      <c r="AU63" s="23"/>
      <c r="AV63" s="408"/>
      <c r="AW63" s="408"/>
    </row>
    <row r="64" spans="1:49" x14ac:dyDescent="0.25">
      <c r="A64" s="8"/>
      <c r="B64" s="3"/>
      <c r="C64" s="415" t="s">
        <v>789</v>
      </c>
      <c r="D64" s="416" t="s">
        <v>790</v>
      </c>
      <c r="F64" s="476"/>
      <c r="G64" s="492"/>
      <c r="H64" s="491"/>
      <c r="I64" s="105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350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8"/>
      <c r="AQ64" s="28"/>
      <c r="AR64" s="407"/>
      <c r="AS64" s="23"/>
      <c r="AT64" s="23"/>
      <c r="AU64" s="23"/>
      <c r="AV64" s="408"/>
      <c r="AW64" s="408"/>
    </row>
    <row r="65" spans="1:49" x14ac:dyDescent="0.25">
      <c r="A65" s="8"/>
      <c r="B65" s="3"/>
      <c r="C65" s="419" t="s">
        <v>791</v>
      </c>
      <c r="D65" s="420" t="s">
        <v>568</v>
      </c>
      <c r="F65" s="476"/>
      <c r="G65" s="492"/>
      <c r="H65" s="491"/>
      <c r="I65" s="105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350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8"/>
      <c r="AQ65" s="28"/>
      <c r="AR65" s="407"/>
      <c r="AS65" s="23"/>
      <c r="AT65" s="23"/>
      <c r="AU65" s="23"/>
      <c r="AV65" s="408"/>
      <c r="AW65" s="408"/>
    </row>
    <row r="66" spans="1:49" x14ac:dyDescent="0.25">
      <c r="A66" s="8"/>
      <c r="B66" s="3"/>
      <c r="C66" s="419" t="s">
        <v>792</v>
      </c>
      <c r="D66" s="420" t="s">
        <v>570</v>
      </c>
      <c r="F66" s="522">
        <v>2000000000</v>
      </c>
      <c r="G66" s="543">
        <v>1984181900</v>
      </c>
      <c r="H66" s="560">
        <v>1984181900</v>
      </c>
      <c r="I66" s="105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493">
        <v>1984181900</v>
      </c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8"/>
      <c r="AQ66" s="28"/>
      <c r="AR66" s="407"/>
      <c r="AS66" s="23"/>
      <c r="AT66" s="23"/>
      <c r="AU66" s="23"/>
      <c r="AV66" s="408"/>
      <c r="AW66" s="408"/>
    </row>
    <row r="67" spans="1:49" x14ac:dyDescent="0.25">
      <c r="A67" s="8"/>
      <c r="B67" s="3"/>
      <c r="C67" s="369"/>
      <c r="D67" s="370"/>
      <c r="E67" s="113"/>
      <c r="F67" s="524"/>
      <c r="G67" s="524"/>
      <c r="H67" s="524"/>
      <c r="I67" s="105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350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8"/>
      <c r="AQ67" s="28"/>
      <c r="AR67" s="366"/>
      <c r="AS67" s="23"/>
      <c r="AT67" s="23"/>
      <c r="AU67" s="23"/>
      <c r="AV67" s="365"/>
      <c r="AW67" s="365"/>
    </row>
    <row r="68" spans="1:49" x14ac:dyDescent="0.25">
      <c r="A68" s="8"/>
      <c r="B68" s="3"/>
      <c r="C68" s="415" t="s">
        <v>1004</v>
      </c>
      <c r="D68" s="416" t="s">
        <v>1005</v>
      </c>
      <c r="E68" s="73"/>
      <c r="F68" s="476"/>
      <c r="G68" s="492"/>
      <c r="H68" s="497"/>
      <c r="I68" s="105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350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8"/>
      <c r="AQ68" s="28"/>
      <c r="AR68" s="414"/>
      <c r="AS68" s="23"/>
      <c r="AT68" s="23"/>
      <c r="AU68" s="23"/>
      <c r="AV68" s="413"/>
      <c r="AW68" s="413"/>
    </row>
    <row r="69" spans="1:49" x14ac:dyDescent="0.25">
      <c r="A69" s="8"/>
      <c r="B69" s="3"/>
      <c r="C69" s="419" t="s">
        <v>1006</v>
      </c>
      <c r="D69" s="420" t="s">
        <v>568</v>
      </c>
      <c r="E69" s="73"/>
      <c r="F69" s="476"/>
      <c r="G69" s="492"/>
      <c r="H69" s="497"/>
      <c r="I69" s="105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350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8"/>
      <c r="AQ69" s="28"/>
      <c r="AR69" s="414"/>
      <c r="AS69" s="23"/>
      <c r="AT69" s="23"/>
      <c r="AU69" s="23"/>
      <c r="AV69" s="413"/>
      <c r="AW69" s="413"/>
    </row>
    <row r="70" spans="1:49" x14ac:dyDescent="0.25">
      <c r="A70" s="8"/>
      <c r="B70" s="3"/>
      <c r="C70" s="419" t="s">
        <v>1007</v>
      </c>
      <c r="D70" s="420" t="s">
        <v>2679</v>
      </c>
      <c r="E70" s="73"/>
      <c r="F70" s="522">
        <v>500000000</v>
      </c>
      <c r="G70" s="543">
        <v>482043000</v>
      </c>
      <c r="H70" s="543">
        <v>482043000</v>
      </c>
      <c r="I70" s="105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350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8"/>
      <c r="AQ70" s="28"/>
      <c r="AR70" s="414"/>
      <c r="AS70" s="23"/>
      <c r="AT70" s="23"/>
      <c r="AU70" s="23"/>
      <c r="AV70" s="413"/>
      <c r="AW70" s="413"/>
    </row>
    <row r="71" spans="1:49" x14ac:dyDescent="0.25">
      <c r="A71" s="8"/>
      <c r="B71" s="3"/>
      <c r="C71" s="371"/>
      <c r="D71" s="349"/>
      <c r="E71" s="73"/>
      <c r="F71" s="498"/>
      <c r="G71" s="498"/>
      <c r="H71" s="498"/>
      <c r="I71" s="105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355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8"/>
      <c r="AQ71" s="28"/>
      <c r="AR71" s="351"/>
      <c r="AS71" s="23"/>
      <c r="AT71" s="23"/>
      <c r="AU71" s="23"/>
      <c r="AV71" s="352"/>
      <c r="AW71" s="352"/>
    </row>
    <row r="72" spans="1:49" x14ac:dyDescent="0.25">
      <c r="A72" s="8"/>
      <c r="B72" s="411"/>
      <c r="C72" s="457" t="s">
        <v>1047</v>
      </c>
      <c r="D72" s="457" t="s">
        <v>2680</v>
      </c>
      <c r="E72" s="199"/>
      <c r="F72" s="544">
        <v>26550000</v>
      </c>
      <c r="G72" s="544">
        <f>G74+G76+G78</f>
        <v>26450000</v>
      </c>
      <c r="H72" s="544">
        <f>H74+H76+H78</f>
        <v>26450000</v>
      </c>
      <c r="I72" s="412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355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8"/>
      <c r="AQ72" s="28"/>
      <c r="AR72" s="414"/>
      <c r="AS72" s="23"/>
      <c r="AT72" s="23"/>
      <c r="AU72" s="23"/>
      <c r="AV72" s="413"/>
      <c r="AW72" s="413"/>
    </row>
    <row r="73" spans="1:49" x14ac:dyDescent="0.25">
      <c r="A73" s="8"/>
      <c r="B73" s="411"/>
      <c r="C73" s="456" t="s">
        <v>1048</v>
      </c>
      <c r="D73" s="456" t="s">
        <v>1049</v>
      </c>
      <c r="F73" s="525"/>
      <c r="G73" s="525"/>
      <c r="H73" s="491"/>
      <c r="I73" s="412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355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8"/>
      <c r="AQ73" s="28"/>
      <c r="AR73" s="414"/>
      <c r="AS73" s="23"/>
      <c r="AT73" s="23"/>
      <c r="AU73" s="23"/>
      <c r="AV73" s="413"/>
      <c r="AW73" s="413"/>
    </row>
    <row r="74" spans="1:49" x14ac:dyDescent="0.25">
      <c r="A74" s="8"/>
      <c r="B74" s="411"/>
      <c r="C74" s="456" t="s">
        <v>1050</v>
      </c>
      <c r="D74" s="456" t="s">
        <v>1051</v>
      </c>
      <c r="F74" s="525">
        <v>4500000</v>
      </c>
      <c r="G74" s="525">
        <v>4500000</v>
      </c>
      <c r="H74" s="565">
        <v>4500000</v>
      </c>
      <c r="I74" s="412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355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8"/>
      <c r="AQ74" s="28"/>
      <c r="AR74" s="414"/>
      <c r="AS74" s="23"/>
      <c r="AT74" s="23"/>
      <c r="AU74" s="23"/>
      <c r="AV74" s="413"/>
      <c r="AW74" s="413"/>
    </row>
    <row r="75" spans="1:49" x14ac:dyDescent="0.25">
      <c r="A75" s="8"/>
      <c r="B75" s="411"/>
      <c r="C75" s="456" t="s">
        <v>1052</v>
      </c>
      <c r="D75" s="456" t="s">
        <v>658</v>
      </c>
      <c r="F75" s="525"/>
      <c r="G75" s="525"/>
      <c r="H75" s="491"/>
      <c r="I75" s="412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355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8"/>
      <c r="AQ75" s="28"/>
      <c r="AR75" s="414"/>
      <c r="AS75" s="23"/>
      <c r="AT75" s="23"/>
      <c r="AU75" s="23"/>
      <c r="AV75" s="413"/>
      <c r="AW75" s="413"/>
    </row>
    <row r="76" spans="1:49" x14ac:dyDescent="0.25">
      <c r="A76" s="8"/>
      <c r="B76" s="411"/>
      <c r="C76" s="456" t="s">
        <v>1053</v>
      </c>
      <c r="D76" s="456" t="s">
        <v>1054</v>
      </c>
      <c r="F76" s="525">
        <v>7500000</v>
      </c>
      <c r="G76" s="525">
        <v>7400000</v>
      </c>
      <c r="H76" s="565">
        <v>7400000</v>
      </c>
      <c r="I76" s="412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355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8"/>
      <c r="AQ76" s="28"/>
      <c r="AR76" s="414"/>
      <c r="AS76" s="23"/>
      <c r="AT76" s="23"/>
      <c r="AU76" s="23"/>
      <c r="AV76" s="413"/>
      <c r="AW76" s="413"/>
    </row>
    <row r="77" spans="1:49" x14ac:dyDescent="0.25">
      <c r="A77" s="8"/>
      <c r="B77" s="411"/>
      <c r="C77" s="456" t="s">
        <v>1055</v>
      </c>
      <c r="D77" s="456" t="s">
        <v>597</v>
      </c>
      <c r="F77" s="525"/>
      <c r="G77" s="525"/>
      <c r="H77" s="491"/>
      <c r="I77" s="412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355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8"/>
      <c r="AQ77" s="28"/>
      <c r="AR77" s="414"/>
      <c r="AS77" s="23"/>
      <c r="AT77" s="23"/>
      <c r="AU77" s="23"/>
      <c r="AV77" s="413"/>
      <c r="AW77" s="413"/>
    </row>
    <row r="78" spans="1:49" x14ac:dyDescent="0.25">
      <c r="A78" s="8"/>
      <c r="B78" s="411"/>
      <c r="C78" s="456" t="s">
        <v>1056</v>
      </c>
      <c r="D78" s="456" t="s">
        <v>1057</v>
      </c>
      <c r="F78" s="525">
        <v>14550000</v>
      </c>
      <c r="G78" s="525">
        <v>14550000</v>
      </c>
      <c r="H78" s="525">
        <v>14550000</v>
      </c>
      <c r="I78" s="412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355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8"/>
      <c r="AQ78" s="28"/>
      <c r="AR78" s="414"/>
      <c r="AS78" s="23"/>
      <c r="AT78" s="23"/>
      <c r="AU78" s="23"/>
      <c r="AV78" s="413"/>
      <c r="AW78" s="413"/>
    </row>
    <row r="79" spans="1:49" x14ac:dyDescent="0.25">
      <c r="A79" s="8"/>
      <c r="B79" s="3"/>
      <c r="C79" s="552"/>
      <c r="D79" s="554"/>
      <c r="E79" s="555"/>
      <c r="F79" s="556"/>
      <c r="G79" s="499"/>
      <c r="H79" s="499"/>
      <c r="I79" s="412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355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8"/>
      <c r="AQ79" s="28"/>
      <c r="AR79" s="452"/>
      <c r="AS79" s="23"/>
      <c r="AT79" s="23"/>
      <c r="AU79" s="23"/>
      <c r="AV79" s="453"/>
      <c r="AW79" s="453"/>
    </row>
    <row r="80" spans="1:49" x14ac:dyDescent="0.25">
      <c r="A80" s="8"/>
      <c r="B80" s="3"/>
      <c r="C80" s="553"/>
      <c r="D80" s="477" t="s">
        <v>2686</v>
      </c>
      <c r="E80" s="469"/>
      <c r="F80" s="483"/>
      <c r="G80" s="484"/>
      <c r="H80" s="506"/>
      <c r="I80" s="412"/>
      <c r="J80" s="27"/>
      <c r="K80" s="548">
        <f>SUM(K81:K86)</f>
        <v>2155000</v>
      </c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355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8"/>
      <c r="AQ80" s="28"/>
      <c r="AR80" s="459"/>
      <c r="AS80" s="23"/>
      <c r="AT80" s="23"/>
      <c r="AU80" s="23"/>
      <c r="AV80" s="458"/>
      <c r="AW80" s="458"/>
    </row>
    <row r="81" spans="1:49" x14ac:dyDescent="0.25">
      <c r="A81" s="8"/>
      <c r="B81" s="3"/>
      <c r="C81" s="553"/>
      <c r="D81" s="477" t="s">
        <v>2690</v>
      </c>
      <c r="E81" s="469"/>
      <c r="F81" s="483"/>
      <c r="G81" s="484"/>
      <c r="H81" s="506"/>
      <c r="I81" s="412"/>
      <c r="J81" s="27"/>
      <c r="K81" s="499"/>
      <c r="L81" s="27"/>
      <c r="M81" s="499">
        <v>675000</v>
      </c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355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8"/>
      <c r="AQ81" s="28"/>
      <c r="AR81" s="459"/>
      <c r="AS81" s="23"/>
      <c r="AT81" s="23"/>
      <c r="AU81" s="23"/>
      <c r="AV81" s="458"/>
      <c r="AW81" s="458"/>
    </row>
    <row r="82" spans="1:49" x14ac:dyDescent="0.25">
      <c r="A82" s="8"/>
      <c r="B82" s="3"/>
      <c r="C82" s="553"/>
      <c r="D82" s="477" t="s">
        <v>2691</v>
      </c>
      <c r="E82" s="469"/>
      <c r="F82" s="483"/>
      <c r="G82" s="484"/>
      <c r="H82" s="506"/>
      <c r="I82" s="412"/>
      <c r="J82" s="27"/>
      <c r="K82" s="499"/>
      <c r="L82" s="27"/>
      <c r="M82" s="499">
        <v>550000</v>
      </c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355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8"/>
      <c r="AQ82" s="28"/>
      <c r="AR82" s="459"/>
      <c r="AS82" s="23"/>
      <c r="AT82" s="23"/>
      <c r="AU82" s="23"/>
      <c r="AV82" s="458"/>
      <c r="AW82" s="458"/>
    </row>
    <row r="83" spans="1:49" x14ac:dyDescent="0.25">
      <c r="A83" s="8"/>
      <c r="B83" s="3"/>
      <c r="C83" s="553"/>
      <c r="D83" s="477" t="s">
        <v>2687</v>
      </c>
      <c r="E83" s="469"/>
      <c r="F83" s="483"/>
      <c r="G83" s="484"/>
      <c r="H83" s="506"/>
      <c r="I83" s="412"/>
      <c r="J83" s="27"/>
      <c r="K83" s="499">
        <v>285000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355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8"/>
      <c r="AQ83" s="28"/>
      <c r="AR83" s="459"/>
      <c r="AS83" s="23"/>
      <c r="AT83" s="23"/>
      <c r="AU83" s="23"/>
      <c r="AV83" s="458"/>
      <c r="AW83" s="458"/>
    </row>
    <row r="84" spans="1:49" x14ac:dyDescent="0.25">
      <c r="A84" s="8"/>
      <c r="B84" s="3"/>
      <c r="C84" s="553"/>
      <c r="D84" s="477" t="s">
        <v>2688</v>
      </c>
      <c r="E84" s="469"/>
      <c r="F84" s="483"/>
      <c r="G84" s="484"/>
      <c r="H84" s="506"/>
      <c r="I84" s="412"/>
      <c r="J84" s="27"/>
      <c r="K84" s="499">
        <v>210000</v>
      </c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355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8"/>
      <c r="AQ84" s="28"/>
      <c r="AR84" s="459"/>
      <c r="AS84" s="23"/>
      <c r="AT84" s="23"/>
      <c r="AU84" s="23"/>
      <c r="AV84" s="458"/>
      <c r="AW84" s="458"/>
    </row>
    <row r="85" spans="1:49" x14ac:dyDescent="0.25">
      <c r="A85" s="8"/>
      <c r="B85" s="3"/>
      <c r="C85" s="553"/>
      <c r="D85" s="477" t="s">
        <v>2689</v>
      </c>
      <c r="E85" s="469"/>
      <c r="F85" s="483"/>
      <c r="G85" s="484"/>
      <c r="H85" s="506"/>
      <c r="I85" s="412"/>
      <c r="J85" s="27"/>
      <c r="K85" s="499">
        <v>680000</v>
      </c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355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8"/>
      <c r="AQ85" s="28"/>
      <c r="AR85" s="459"/>
      <c r="AS85" s="23"/>
      <c r="AT85" s="23"/>
      <c r="AU85" s="23"/>
      <c r="AV85" s="458"/>
      <c r="AW85" s="458"/>
    </row>
    <row r="86" spans="1:49" x14ac:dyDescent="0.25">
      <c r="A86" s="8"/>
      <c r="B86" s="3"/>
      <c r="C86" s="425"/>
      <c r="D86" s="477" t="s">
        <v>2693</v>
      </c>
      <c r="E86" s="469"/>
      <c r="F86" s="483"/>
      <c r="G86" s="483"/>
      <c r="H86" s="496"/>
      <c r="I86" s="412"/>
      <c r="J86" s="27"/>
      <c r="K86" s="483">
        <v>980000</v>
      </c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355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8"/>
      <c r="AQ86" s="28"/>
      <c r="AR86" s="517"/>
      <c r="AS86" s="23"/>
      <c r="AT86" s="23"/>
      <c r="AU86" s="23"/>
      <c r="AV86" s="518"/>
      <c r="AW86" s="518"/>
    </row>
    <row r="87" spans="1:49" x14ac:dyDescent="0.25">
      <c r="A87" s="8"/>
      <c r="B87" s="3"/>
      <c r="C87" s="428"/>
      <c r="D87" s="428"/>
      <c r="E87" s="73"/>
      <c r="F87" s="488"/>
      <c r="G87" s="488"/>
      <c r="H87" s="344"/>
      <c r="I87" s="105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355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8"/>
      <c r="AQ87" s="28"/>
      <c r="AR87" s="401"/>
      <c r="AS87" s="23"/>
      <c r="AT87" s="23"/>
      <c r="AU87" s="23"/>
      <c r="AV87" s="400"/>
      <c r="AW87" s="400"/>
    </row>
    <row r="88" spans="1:49" x14ac:dyDescent="0.25">
      <c r="A88" s="7"/>
      <c r="B88" s="4">
        <v>3</v>
      </c>
      <c r="C88" s="4" t="s">
        <v>13</v>
      </c>
      <c r="D88" s="331" t="s">
        <v>8</v>
      </c>
      <c r="E88" s="116">
        <v>59214967299</v>
      </c>
      <c r="F88" s="500">
        <f>F91+F95+F99+F101+F104+F107+F111+F115+F119+F123+F126+F129</f>
        <v>11029877000</v>
      </c>
      <c r="G88" s="501">
        <f>G91+G95+G99+G101+G104+G107+G111+G115+G119+G123+G126+G129</f>
        <v>10764696500</v>
      </c>
      <c r="H88" s="501">
        <f>H91+H95+H99+H101+H104+H107+H111+H115+H119+H123+H126+H129</f>
        <v>10764696500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f>H88+I88+J88+K88+L88+M88+N88+W88+X88</f>
        <v>10764696500</v>
      </c>
      <c r="Z88" s="25">
        <v>0</v>
      </c>
      <c r="AA88" s="25">
        <v>0</v>
      </c>
      <c r="AB88" s="25">
        <v>0</v>
      </c>
      <c r="AC88" s="25">
        <f>AC91+AC95+AC99+AC101+AC104+AC107+AC111+AC115+AC119+AC123+AC126+AC129</f>
        <v>10764696500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f>Z88+AA88+AB88+AC88+AD88+AE88+AF88+AG88+AH88+AI88+AJ88+AK88+AL88+AM88+AN88</f>
        <v>10764696500</v>
      </c>
      <c r="AP88" s="26">
        <f>E88+Y88-AO88</f>
        <v>59214967299</v>
      </c>
      <c r="AQ88" s="26"/>
      <c r="AR88" s="259"/>
      <c r="AS88" s="23">
        <f>E88+H88+I88+J88+K88+L88+M88+N88+W88+X88-Z88-AB88-AC88-AL88-AM88-AN88</f>
        <v>59214967299</v>
      </c>
      <c r="AT88" s="23">
        <f>AP88-AS88</f>
        <v>0</v>
      </c>
      <c r="AU88" s="23">
        <f>E88</f>
        <v>59214967299</v>
      </c>
      <c r="AV88" s="262">
        <f>AS88-AU88</f>
        <v>0</v>
      </c>
      <c r="AW88" s="262">
        <f>Y88-AO88</f>
        <v>0</v>
      </c>
    </row>
    <row r="89" spans="1:49" x14ac:dyDescent="0.25">
      <c r="A89" s="5"/>
      <c r="B89" s="3"/>
      <c r="C89" s="111"/>
      <c r="D89" s="430"/>
      <c r="E89" s="334"/>
      <c r="F89" s="432"/>
      <c r="G89" s="440"/>
      <c r="H89" s="353"/>
      <c r="I89" s="27"/>
      <c r="J89" s="27"/>
      <c r="K89" s="27"/>
      <c r="L89" s="27"/>
      <c r="M89" s="27"/>
      <c r="N89" s="122"/>
      <c r="O89" s="27"/>
      <c r="P89" s="27"/>
      <c r="Q89" s="122"/>
      <c r="R89" s="27"/>
      <c r="S89" s="27"/>
      <c r="T89" s="27"/>
      <c r="U89" s="27"/>
      <c r="V89" s="27"/>
      <c r="W89" s="27"/>
      <c r="X89" s="27"/>
      <c r="Y89" s="50"/>
      <c r="Z89" s="50"/>
      <c r="AA89" s="50"/>
      <c r="AB89" s="50"/>
      <c r="AC89" s="429"/>
      <c r="AD89" s="50"/>
      <c r="AE89" s="50"/>
      <c r="AF89" s="50"/>
      <c r="AG89" s="50"/>
      <c r="AH89" s="50"/>
      <c r="AI89" s="50"/>
      <c r="AJ89" s="50"/>
      <c r="AK89" s="50"/>
      <c r="AL89" s="50"/>
      <c r="AM89" s="335"/>
      <c r="AN89" s="50"/>
      <c r="AO89" s="50"/>
      <c r="AP89" s="51"/>
      <c r="AQ89" s="51"/>
      <c r="AR89" s="55"/>
      <c r="AS89" s="46"/>
      <c r="AT89" s="46"/>
      <c r="AU89" s="46"/>
      <c r="AV89" s="16"/>
      <c r="AW89" s="16"/>
    </row>
    <row r="90" spans="1:49" x14ac:dyDescent="0.25">
      <c r="A90" s="5"/>
      <c r="B90" s="3"/>
      <c r="C90" s="419" t="s">
        <v>663</v>
      </c>
      <c r="D90" s="420" t="s">
        <v>2700</v>
      </c>
      <c r="E90" s="329"/>
      <c r="F90" s="476"/>
      <c r="G90" s="492"/>
      <c r="H90" s="491"/>
      <c r="I90" s="27"/>
      <c r="J90" s="27"/>
      <c r="K90" s="27"/>
      <c r="L90" s="27"/>
      <c r="M90" s="27"/>
      <c r="N90" s="122"/>
      <c r="O90" s="27"/>
      <c r="P90" s="27"/>
      <c r="Q90" s="122"/>
      <c r="R90" s="27"/>
      <c r="S90" s="27"/>
      <c r="T90" s="27"/>
      <c r="U90" s="27"/>
      <c r="V90" s="27"/>
      <c r="W90" s="27"/>
      <c r="X90" s="27"/>
      <c r="Y90" s="50"/>
      <c r="Z90" s="50"/>
      <c r="AA90" s="50"/>
      <c r="AB90" s="50"/>
      <c r="AC90" s="429"/>
      <c r="AD90" s="50"/>
      <c r="AE90" s="50"/>
      <c r="AF90" s="50"/>
      <c r="AG90" s="50"/>
      <c r="AH90" s="50"/>
      <c r="AI90" s="50"/>
      <c r="AJ90" s="50"/>
      <c r="AK90" s="50"/>
      <c r="AL90" s="50"/>
      <c r="AM90" s="335"/>
      <c r="AN90" s="50"/>
      <c r="AO90" s="50"/>
      <c r="AP90" s="51"/>
      <c r="AQ90" s="51"/>
      <c r="AR90" s="55"/>
      <c r="AS90" s="46"/>
      <c r="AT90" s="46"/>
      <c r="AU90" s="46"/>
      <c r="AV90" s="16"/>
      <c r="AW90" s="16"/>
    </row>
    <row r="91" spans="1:49" x14ac:dyDescent="0.25">
      <c r="A91" s="5"/>
      <c r="B91" s="3"/>
      <c r="C91" s="419" t="s">
        <v>665</v>
      </c>
      <c r="D91" s="420" t="s">
        <v>2681</v>
      </c>
      <c r="E91" s="329"/>
      <c r="F91" s="522">
        <v>50000000</v>
      </c>
      <c r="G91" s="543">
        <v>49500000</v>
      </c>
      <c r="H91" s="560">
        <v>49500000</v>
      </c>
      <c r="I91" s="27"/>
      <c r="J91" s="27"/>
      <c r="K91" s="27"/>
      <c r="L91" s="27"/>
      <c r="M91" s="27"/>
      <c r="N91" s="122"/>
      <c r="O91" s="27"/>
      <c r="P91" s="27"/>
      <c r="Q91" s="122"/>
      <c r="R91" s="27"/>
      <c r="S91" s="27"/>
      <c r="T91" s="27"/>
      <c r="U91" s="27"/>
      <c r="V91" s="27"/>
      <c r="W91" s="27"/>
      <c r="X91" s="27"/>
      <c r="Y91" s="50"/>
      <c r="Z91" s="50"/>
      <c r="AA91" s="50"/>
      <c r="AB91" s="50"/>
      <c r="AC91" s="493">
        <v>49500000</v>
      </c>
      <c r="AD91" s="50"/>
      <c r="AE91" s="50"/>
      <c r="AF91" s="50"/>
      <c r="AG91" s="50"/>
      <c r="AH91" s="50"/>
      <c r="AI91" s="50"/>
      <c r="AJ91" s="50"/>
      <c r="AK91" s="50"/>
      <c r="AL91" s="50"/>
      <c r="AM91" s="335"/>
      <c r="AN91" s="50"/>
      <c r="AO91" s="50"/>
      <c r="AP91" s="51"/>
      <c r="AQ91" s="51"/>
      <c r="AR91" s="55"/>
      <c r="AS91" s="46"/>
      <c r="AT91" s="46"/>
      <c r="AU91" s="46"/>
      <c r="AV91" s="16"/>
      <c r="AW91" s="16"/>
    </row>
    <row r="92" spans="1:49" x14ac:dyDescent="0.25">
      <c r="A92" s="5"/>
      <c r="B92" s="3"/>
      <c r="C92" s="540"/>
      <c r="D92" s="541"/>
      <c r="E92" s="334"/>
      <c r="F92" s="542"/>
      <c r="G92" s="542"/>
      <c r="H92" s="353"/>
      <c r="I92" s="27"/>
      <c r="J92" s="27"/>
      <c r="K92" s="27"/>
      <c r="L92" s="27"/>
      <c r="M92" s="27"/>
      <c r="N92" s="122"/>
      <c r="O92" s="27"/>
      <c r="P92" s="27"/>
      <c r="Q92" s="122"/>
      <c r="R92" s="27"/>
      <c r="S92" s="27"/>
      <c r="T92" s="27"/>
      <c r="U92" s="27"/>
      <c r="V92" s="27"/>
      <c r="W92" s="27"/>
      <c r="X92" s="27"/>
      <c r="Y92" s="50"/>
      <c r="Z92" s="50"/>
      <c r="AA92" s="50"/>
      <c r="AB92" s="50"/>
      <c r="AC92" s="429"/>
      <c r="AD92" s="50"/>
      <c r="AE92" s="50"/>
      <c r="AF92" s="50"/>
      <c r="AG92" s="50"/>
      <c r="AH92" s="50"/>
      <c r="AI92" s="50"/>
      <c r="AJ92" s="50"/>
      <c r="AK92" s="50"/>
      <c r="AL92" s="50"/>
      <c r="AM92" s="335"/>
      <c r="AN92" s="50"/>
      <c r="AO92" s="50"/>
      <c r="AP92" s="51"/>
      <c r="AQ92" s="51"/>
      <c r="AR92" s="55"/>
      <c r="AS92" s="46"/>
      <c r="AT92" s="46"/>
      <c r="AU92" s="46"/>
      <c r="AV92" s="16"/>
      <c r="AW92" s="16"/>
    </row>
    <row r="93" spans="1:49" x14ac:dyDescent="0.25">
      <c r="A93" s="5"/>
      <c r="B93" s="3"/>
      <c r="C93" s="415" t="s">
        <v>1451</v>
      </c>
      <c r="D93" s="416" t="s">
        <v>1452</v>
      </c>
      <c r="E93" s="334"/>
      <c r="F93" s="476"/>
      <c r="G93" s="502"/>
      <c r="H93" s="483"/>
      <c r="I93" s="27"/>
      <c r="J93" s="27"/>
      <c r="K93" s="27"/>
      <c r="L93" s="27"/>
      <c r="M93" s="27"/>
      <c r="N93" s="122"/>
      <c r="O93" s="27"/>
      <c r="P93" s="27"/>
      <c r="Q93" s="122"/>
      <c r="R93" s="27"/>
      <c r="S93" s="27"/>
      <c r="T93" s="27"/>
      <c r="U93" s="27"/>
      <c r="V93" s="27"/>
      <c r="W93" s="27"/>
      <c r="X93" s="27"/>
      <c r="Y93" s="50"/>
      <c r="Z93" s="50"/>
      <c r="AA93" s="50"/>
      <c r="AB93" s="50"/>
      <c r="AC93" s="429"/>
      <c r="AD93" s="50"/>
      <c r="AE93" s="50"/>
      <c r="AF93" s="50"/>
      <c r="AG93" s="50"/>
      <c r="AH93" s="50"/>
      <c r="AI93" s="50"/>
      <c r="AJ93" s="50"/>
      <c r="AK93" s="50"/>
      <c r="AL93" s="50"/>
      <c r="AM93" s="335"/>
      <c r="AN93" s="50"/>
      <c r="AO93" s="50"/>
      <c r="AP93" s="51"/>
      <c r="AQ93" s="51"/>
      <c r="AR93" s="55"/>
      <c r="AS93" s="46"/>
      <c r="AT93" s="46"/>
      <c r="AU93" s="46"/>
      <c r="AV93" s="16"/>
      <c r="AW93" s="16"/>
    </row>
    <row r="94" spans="1:49" x14ac:dyDescent="0.25">
      <c r="A94" s="5"/>
      <c r="B94" s="3"/>
      <c r="C94" s="419" t="s">
        <v>638</v>
      </c>
      <c r="D94" s="420" t="s">
        <v>568</v>
      </c>
      <c r="E94" s="334"/>
      <c r="F94" s="476"/>
      <c r="G94" s="503"/>
      <c r="H94" s="503"/>
      <c r="I94" s="27"/>
      <c r="J94" s="27"/>
      <c r="K94" s="27"/>
      <c r="L94" s="27"/>
      <c r="M94" s="27"/>
      <c r="N94" s="122"/>
      <c r="O94" s="27"/>
      <c r="P94" s="27"/>
      <c r="Q94" s="122"/>
      <c r="R94" s="27"/>
      <c r="S94" s="27"/>
      <c r="T94" s="27"/>
      <c r="U94" s="27"/>
      <c r="V94" s="27"/>
      <c r="W94" s="27"/>
      <c r="X94" s="27"/>
      <c r="Y94" s="50"/>
      <c r="Z94" s="50"/>
      <c r="AA94" s="50"/>
      <c r="AB94" s="50"/>
      <c r="AC94" s="429"/>
      <c r="AD94" s="50"/>
      <c r="AE94" s="50"/>
      <c r="AF94" s="50"/>
      <c r="AG94" s="50"/>
      <c r="AH94" s="50"/>
      <c r="AI94" s="50"/>
      <c r="AJ94" s="50"/>
      <c r="AK94" s="50"/>
      <c r="AL94" s="50"/>
      <c r="AM94" s="335"/>
      <c r="AN94" s="50"/>
      <c r="AO94" s="50"/>
      <c r="AP94" s="51"/>
      <c r="AQ94" s="51"/>
      <c r="AR94" s="55"/>
      <c r="AS94" s="46"/>
      <c r="AT94" s="46"/>
      <c r="AU94" s="46"/>
      <c r="AV94" s="16"/>
      <c r="AW94" s="16"/>
    </row>
    <row r="95" spans="1:49" x14ac:dyDescent="0.25">
      <c r="A95" s="5"/>
      <c r="B95" s="3"/>
      <c r="C95" s="419" t="s">
        <v>639</v>
      </c>
      <c r="D95" s="420" t="s">
        <v>2698</v>
      </c>
      <c r="E95" s="334"/>
      <c r="F95" s="522">
        <v>40000000</v>
      </c>
      <c r="G95" s="539">
        <v>39315000</v>
      </c>
      <c r="H95" s="558">
        <v>39315000</v>
      </c>
      <c r="I95" s="27"/>
      <c r="J95" s="27"/>
      <c r="K95" s="27"/>
      <c r="L95" s="27"/>
      <c r="M95" s="27"/>
      <c r="N95" s="122"/>
      <c r="O95" s="27"/>
      <c r="P95" s="27"/>
      <c r="Q95" s="122"/>
      <c r="R95" s="27"/>
      <c r="S95" s="27"/>
      <c r="T95" s="27"/>
      <c r="U95" s="27"/>
      <c r="V95" s="27"/>
      <c r="W95" s="27"/>
      <c r="X95" s="27"/>
      <c r="Y95" s="50"/>
      <c r="Z95" s="50"/>
      <c r="AA95" s="50"/>
      <c r="AB95" s="50"/>
      <c r="AC95" s="504">
        <v>39315000</v>
      </c>
      <c r="AD95" s="50"/>
      <c r="AE95" s="50"/>
      <c r="AF95" s="50"/>
      <c r="AG95" s="50"/>
      <c r="AH95" s="50"/>
      <c r="AI95" s="50"/>
      <c r="AJ95" s="50"/>
      <c r="AK95" s="50"/>
      <c r="AL95" s="50"/>
      <c r="AM95" s="335"/>
      <c r="AN95" s="50"/>
      <c r="AO95" s="50"/>
      <c r="AP95" s="51"/>
      <c r="AQ95" s="51"/>
      <c r="AR95" s="55"/>
      <c r="AS95" s="46"/>
      <c r="AT95" s="46"/>
      <c r="AU95" s="46"/>
      <c r="AV95" s="16"/>
      <c r="AW95" s="16"/>
    </row>
    <row r="96" spans="1:49" x14ac:dyDescent="0.25">
      <c r="A96" s="5"/>
      <c r="B96" s="3"/>
      <c r="C96" s="436"/>
      <c r="D96" s="430"/>
      <c r="E96" s="334"/>
      <c r="F96" s="437"/>
      <c r="G96" s="441"/>
      <c r="H96" s="353"/>
      <c r="I96" s="27"/>
      <c r="J96" s="27"/>
      <c r="K96" s="27"/>
      <c r="L96" s="27"/>
      <c r="M96" s="27"/>
      <c r="N96" s="122"/>
      <c r="O96" s="27"/>
      <c r="P96" s="27"/>
      <c r="Q96" s="122"/>
      <c r="R96" s="27"/>
      <c r="S96" s="27"/>
      <c r="T96" s="27"/>
      <c r="U96" s="27"/>
      <c r="V96" s="27"/>
      <c r="W96" s="27"/>
      <c r="X96" s="27"/>
      <c r="Y96" s="50"/>
      <c r="Z96" s="50"/>
      <c r="AA96" s="50"/>
      <c r="AB96" s="50"/>
      <c r="AC96" s="429"/>
      <c r="AD96" s="50"/>
      <c r="AE96" s="50"/>
      <c r="AF96" s="50"/>
      <c r="AG96" s="50"/>
      <c r="AH96" s="50"/>
      <c r="AI96" s="50"/>
      <c r="AJ96" s="50"/>
      <c r="AK96" s="50"/>
      <c r="AL96" s="50"/>
      <c r="AM96" s="335"/>
      <c r="AN96" s="50"/>
      <c r="AO96" s="50"/>
      <c r="AP96" s="51"/>
      <c r="AQ96" s="51"/>
      <c r="AR96" s="55"/>
      <c r="AS96" s="46"/>
      <c r="AT96" s="46"/>
      <c r="AU96" s="46"/>
      <c r="AV96" s="16"/>
      <c r="AW96" s="16"/>
    </row>
    <row r="97" spans="1:49" x14ac:dyDescent="0.25">
      <c r="A97" s="5"/>
      <c r="B97" s="3"/>
      <c r="C97" s="425" t="s">
        <v>669</v>
      </c>
      <c r="D97" s="425" t="s">
        <v>670</v>
      </c>
      <c r="E97" s="334"/>
      <c r="F97" s="483"/>
      <c r="G97" s="484"/>
      <c r="H97" s="526"/>
      <c r="I97" s="27"/>
      <c r="J97" s="27"/>
      <c r="K97" s="27"/>
      <c r="L97" s="27"/>
      <c r="M97" s="27"/>
      <c r="N97" s="122"/>
      <c r="O97" s="27"/>
      <c r="P97" s="27"/>
      <c r="Q97" s="122"/>
      <c r="R97" s="27"/>
      <c r="S97" s="27"/>
      <c r="T97" s="27"/>
      <c r="U97" s="27"/>
      <c r="V97" s="27"/>
      <c r="W97" s="27"/>
      <c r="X97" s="27"/>
      <c r="Y97" s="50"/>
      <c r="Z97" s="50"/>
      <c r="AA97" s="50"/>
      <c r="AB97" s="50"/>
      <c r="AC97" s="429"/>
      <c r="AD97" s="50"/>
      <c r="AE97" s="50"/>
      <c r="AF97" s="50"/>
      <c r="AG97" s="50"/>
      <c r="AH97" s="50"/>
      <c r="AI97" s="50"/>
      <c r="AJ97" s="50"/>
      <c r="AK97" s="50"/>
      <c r="AL97" s="50"/>
      <c r="AM97" s="335"/>
      <c r="AN97" s="50"/>
      <c r="AO97" s="50"/>
      <c r="AP97" s="51"/>
      <c r="AQ97" s="51"/>
      <c r="AR97" s="55"/>
      <c r="AS97" s="46"/>
      <c r="AT97" s="46"/>
      <c r="AU97" s="46"/>
      <c r="AV97" s="16"/>
      <c r="AW97" s="16"/>
    </row>
    <row r="98" spans="1:49" x14ac:dyDescent="0.25">
      <c r="A98" s="5"/>
      <c r="B98" s="3"/>
      <c r="C98" s="427" t="s">
        <v>671</v>
      </c>
      <c r="D98" s="427" t="s">
        <v>568</v>
      </c>
      <c r="E98" s="334"/>
      <c r="F98" s="486"/>
      <c r="G98" s="487"/>
      <c r="H98" s="526"/>
      <c r="I98" s="27"/>
      <c r="J98" s="27"/>
      <c r="K98" s="27"/>
      <c r="L98" s="27"/>
      <c r="M98" s="27"/>
      <c r="N98" s="122"/>
      <c r="O98" s="27"/>
      <c r="P98" s="27"/>
      <c r="Q98" s="122"/>
      <c r="R98" s="27"/>
      <c r="S98" s="27"/>
      <c r="T98" s="27"/>
      <c r="U98" s="27"/>
      <c r="V98" s="27"/>
      <c r="W98" s="27"/>
      <c r="X98" s="27"/>
      <c r="Y98" s="50"/>
      <c r="Z98" s="50"/>
      <c r="AA98" s="50"/>
      <c r="AB98" s="50"/>
      <c r="AC98" s="429"/>
      <c r="AD98" s="50"/>
      <c r="AE98" s="50"/>
      <c r="AF98" s="50"/>
      <c r="AG98" s="50"/>
      <c r="AH98" s="50"/>
      <c r="AI98" s="50"/>
      <c r="AJ98" s="50"/>
      <c r="AK98" s="50"/>
      <c r="AL98" s="50"/>
      <c r="AM98" s="335"/>
      <c r="AN98" s="50"/>
      <c r="AO98" s="50"/>
      <c r="AP98" s="51"/>
      <c r="AQ98" s="51"/>
      <c r="AR98" s="55"/>
      <c r="AS98" s="46"/>
      <c r="AT98" s="46"/>
      <c r="AU98" s="46"/>
      <c r="AV98" s="16"/>
      <c r="AW98" s="16"/>
    </row>
    <row r="99" spans="1:49" x14ac:dyDescent="0.25">
      <c r="A99" s="5"/>
      <c r="B99" s="3"/>
      <c r="C99" s="423" t="s">
        <v>672</v>
      </c>
      <c r="D99" s="423" t="s">
        <v>2684</v>
      </c>
      <c r="E99" s="334"/>
      <c r="F99" s="535">
        <v>125000000</v>
      </c>
      <c r="G99" s="538">
        <v>123608000</v>
      </c>
      <c r="H99" s="564">
        <v>123608000</v>
      </c>
      <c r="I99" s="27"/>
      <c r="J99" s="27"/>
      <c r="K99" s="27"/>
      <c r="L99" s="27"/>
      <c r="M99" s="27"/>
      <c r="N99" s="122"/>
      <c r="O99" s="27"/>
      <c r="P99" s="27"/>
      <c r="Q99" s="122"/>
      <c r="R99" s="27"/>
      <c r="S99" s="27"/>
      <c r="T99" s="27"/>
      <c r="U99" s="27"/>
      <c r="V99" s="27"/>
      <c r="W99" s="27"/>
      <c r="X99" s="27"/>
      <c r="Y99" s="50"/>
      <c r="Z99" s="50"/>
      <c r="AA99" s="50"/>
      <c r="AB99" s="50"/>
      <c r="AC99" s="489">
        <v>123608000</v>
      </c>
      <c r="AD99" s="50"/>
      <c r="AE99" s="50"/>
      <c r="AF99" s="50"/>
      <c r="AG99" s="50"/>
      <c r="AH99" s="50"/>
      <c r="AI99" s="50"/>
      <c r="AJ99" s="50"/>
      <c r="AK99" s="50"/>
      <c r="AL99" s="50"/>
      <c r="AM99" s="335"/>
      <c r="AN99" s="50"/>
      <c r="AO99" s="50"/>
      <c r="AP99" s="51"/>
      <c r="AQ99" s="51"/>
      <c r="AR99" s="55"/>
      <c r="AS99" s="46"/>
      <c r="AT99" s="46"/>
      <c r="AU99" s="46"/>
      <c r="AV99" s="16"/>
      <c r="AW99" s="16"/>
    </row>
    <row r="100" spans="1:49" x14ac:dyDescent="0.25">
      <c r="A100" s="5"/>
      <c r="B100" s="3"/>
      <c r="C100" s="434"/>
      <c r="D100" s="434"/>
      <c r="E100" s="431"/>
      <c r="F100" s="505"/>
      <c r="G100" s="505"/>
      <c r="H100" s="527"/>
      <c r="I100" s="27"/>
      <c r="J100" s="27"/>
      <c r="K100" s="27"/>
      <c r="L100" s="27"/>
      <c r="M100" s="27"/>
      <c r="N100" s="122"/>
      <c r="O100" s="27"/>
      <c r="P100" s="27"/>
      <c r="Q100" s="122"/>
      <c r="R100" s="27"/>
      <c r="S100" s="27"/>
      <c r="T100" s="27"/>
      <c r="U100" s="27"/>
      <c r="V100" s="27"/>
      <c r="W100" s="27"/>
      <c r="X100" s="27"/>
      <c r="Y100" s="50"/>
      <c r="Z100" s="50"/>
      <c r="AA100" s="50"/>
      <c r="AB100" s="50"/>
      <c r="AC100" s="429"/>
      <c r="AD100" s="50"/>
      <c r="AE100" s="50"/>
      <c r="AF100" s="50"/>
      <c r="AG100" s="50"/>
      <c r="AH100" s="50"/>
      <c r="AI100" s="50"/>
      <c r="AJ100" s="50"/>
      <c r="AK100" s="50"/>
      <c r="AL100" s="50"/>
      <c r="AM100" s="335"/>
      <c r="AN100" s="50"/>
      <c r="AO100" s="50"/>
      <c r="AP100" s="51"/>
      <c r="AQ100" s="51"/>
      <c r="AR100" s="55"/>
      <c r="AS100" s="46"/>
      <c r="AT100" s="46"/>
      <c r="AU100" s="46"/>
      <c r="AV100" s="16"/>
      <c r="AW100" s="16"/>
    </row>
    <row r="101" spans="1:49" x14ac:dyDescent="0.25">
      <c r="A101" s="5"/>
      <c r="B101" s="3"/>
      <c r="C101" s="425" t="s">
        <v>677</v>
      </c>
      <c r="D101" s="425" t="s">
        <v>678</v>
      </c>
      <c r="F101" s="535">
        <v>225000000</v>
      </c>
      <c r="G101" s="535">
        <v>221720000</v>
      </c>
      <c r="H101" s="562">
        <v>221720000</v>
      </c>
      <c r="I101" s="27"/>
      <c r="J101" s="27"/>
      <c r="K101" s="27"/>
      <c r="L101" s="27"/>
      <c r="M101" s="27"/>
      <c r="N101" s="122"/>
      <c r="O101" s="27"/>
      <c r="P101" s="27"/>
      <c r="Q101" s="122"/>
      <c r="R101" s="27"/>
      <c r="S101" s="27"/>
      <c r="T101" s="27"/>
      <c r="U101" s="27"/>
      <c r="V101" s="27"/>
      <c r="W101" s="27"/>
      <c r="X101" s="27"/>
      <c r="Y101" s="50"/>
      <c r="Z101" s="50"/>
      <c r="AA101" s="50"/>
      <c r="AB101" s="50"/>
      <c r="AC101" s="480">
        <v>221720000</v>
      </c>
      <c r="AD101" s="50"/>
      <c r="AE101" s="50"/>
      <c r="AF101" s="50"/>
      <c r="AG101" s="50"/>
      <c r="AH101" s="50"/>
      <c r="AI101" s="50"/>
      <c r="AJ101" s="50"/>
      <c r="AK101" s="50"/>
      <c r="AL101" s="50"/>
      <c r="AM101" s="335"/>
      <c r="AN101" s="50"/>
      <c r="AO101" s="50"/>
      <c r="AP101" s="51"/>
      <c r="AQ101" s="51"/>
      <c r="AR101" s="55"/>
      <c r="AS101" s="46"/>
      <c r="AT101" s="46"/>
      <c r="AU101" s="46"/>
      <c r="AV101" s="16"/>
      <c r="AW101" s="16"/>
    </row>
    <row r="102" spans="1:49" x14ac:dyDescent="0.25">
      <c r="A102" s="5"/>
      <c r="B102" s="3"/>
      <c r="C102" s="434"/>
      <c r="D102" s="434"/>
      <c r="E102" s="431"/>
      <c r="F102" s="505"/>
      <c r="G102" s="505"/>
      <c r="H102" s="527"/>
      <c r="I102" s="27"/>
      <c r="J102" s="27"/>
      <c r="K102" s="27"/>
      <c r="L102" s="27"/>
      <c r="M102" s="27"/>
      <c r="N102" s="122"/>
      <c r="O102" s="27"/>
      <c r="P102" s="27"/>
      <c r="Q102" s="122"/>
      <c r="R102" s="27"/>
      <c r="S102" s="27"/>
      <c r="T102" s="27"/>
      <c r="U102" s="27"/>
      <c r="V102" s="27"/>
      <c r="W102" s="27"/>
      <c r="X102" s="27"/>
      <c r="Y102" s="50"/>
      <c r="Z102" s="50"/>
      <c r="AA102" s="50"/>
      <c r="AB102" s="50"/>
      <c r="AC102" s="429"/>
      <c r="AD102" s="50"/>
      <c r="AE102" s="50"/>
      <c r="AF102" s="50"/>
      <c r="AG102" s="50"/>
      <c r="AH102" s="50"/>
      <c r="AI102" s="50"/>
      <c r="AJ102" s="50"/>
      <c r="AK102" s="50"/>
      <c r="AL102" s="50"/>
      <c r="AM102" s="335"/>
      <c r="AN102" s="50"/>
      <c r="AO102" s="50"/>
      <c r="AP102" s="51"/>
      <c r="AQ102" s="51"/>
      <c r="AR102" s="55"/>
      <c r="AS102" s="46"/>
      <c r="AT102" s="46"/>
      <c r="AU102" s="46"/>
      <c r="AV102" s="16"/>
      <c r="AW102" s="16"/>
    </row>
    <row r="103" spans="1:49" x14ac:dyDescent="0.25">
      <c r="A103" s="5"/>
      <c r="B103" s="3"/>
      <c r="C103" s="438" t="s">
        <v>691</v>
      </c>
      <c r="D103" s="439" t="s">
        <v>640</v>
      </c>
      <c r="F103" s="506"/>
      <c r="G103" s="507"/>
      <c r="H103" s="491"/>
      <c r="I103" s="27"/>
      <c r="J103" s="27"/>
      <c r="K103" s="27"/>
      <c r="L103" s="27"/>
      <c r="M103" s="27"/>
      <c r="N103" s="122"/>
      <c r="O103" s="27"/>
      <c r="P103" s="27"/>
      <c r="Q103" s="122"/>
      <c r="R103" s="27"/>
      <c r="S103" s="27"/>
      <c r="T103" s="27"/>
      <c r="U103" s="27"/>
      <c r="V103" s="27"/>
      <c r="W103" s="27"/>
      <c r="X103" s="27"/>
      <c r="Y103" s="50"/>
      <c r="Z103" s="50"/>
      <c r="AA103" s="50"/>
      <c r="AB103" s="50"/>
      <c r="AC103" s="429"/>
      <c r="AD103" s="50"/>
      <c r="AE103" s="50"/>
      <c r="AF103" s="50"/>
      <c r="AG103" s="50"/>
      <c r="AH103" s="50"/>
      <c r="AI103" s="50"/>
      <c r="AJ103" s="50"/>
      <c r="AK103" s="50"/>
      <c r="AL103" s="50"/>
      <c r="AM103" s="335"/>
      <c r="AN103" s="50"/>
      <c r="AO103" s="50"/>
      <c r="AP103" s="51"/>
      <c r="AQ103" s="51"/>
      <c r="AR103" s="55"/>
      <c r="AS103" s="46"/>
      <c r="AT103" s="46"/>
      <c r="AU103" s="46"/>
      <c r="AV103" s="16"/>
      <c r="AW103" s="16"/>
    </row>
    <row r="104" spans="1:49" x14ac:dyDescent="0.25">
      <c r="A104" s="5"/>
      <c r="B104" s="3"/>
      <c r="C104" s="438" t="s">
        <v>692</v>
      </c>
      <c r="D104" s="439" t="s">
        <v>2672</v>
      </c>
      <c r="F104" s="545">
        <v>6905191000</v>
      </c>
      <c r="G104" s="546">
        <v>6905191000</v>
      </c>
      <c r="H104" s="561">
        <v>6905191000</v>
      </c>
      <c r="I104" s="27"/>
      <c r="J104" s="27"/>
      <c r="K104" s="27"/>
      <c r="L104" s="27"/>
      <c r="M104" s="27"/>
      <c r="N104" s="122"/>
      <c r="O104" s="27"/>
      <c r="P104" s="27"/>
      <c r="Q104" s="122"/>
      <c r="R104" s="27"/>
      <c r="S104" s="27"/>
      <c r="T104" s="27"/>
      <c r="U104" s="27"/>
      <c r="V104" s="27"/>
      <c r="W104" s="27"/>
      <c r="X104" s="27"/>
      <c r="Y104" s="50"/>
      <c r="Z104" s="50"/>
      <c r="AA104" s="50"/>
      <c r="AB104" s="50"/>
      <c r="AC104" s="508">
        <v>6905191000</v>
      </c>
      <c r="AD104" s="50"/>
      <c r="AE104" s="50"/>
      <c r="AF104" s="50"/>
      <c r="AG104" s="50"/>
      <c r="AH104" s="50"/>
      <c r="AI104" s="50"/>
      <c r="AJ104" s="50"/>
      <c r="AK104" s="50"/>
      <c r="AL104" s="50"/>
      <c r="AM104" s="335"/>
      <c r="AN104" s="50"/>
      <c r="AO104" s="50"/>
      <c r="AP104" s="51"/>
      <c r="AQ104" s="51"/>
      <c r="AR104" s="55"/>
      <c r="AS104" s="46"/>
      <c r="AT104" s="46"/>
      <c r="AU104" s="46"/>
      <c r="AV104" s="16"/>
      <c r="AW104" s="16"/>
    </row>
    <row r="105" spans="1:49" x14ac:dyDescent="0.25">
      <c r="A105" s="5"/>
      <c r="B105" s="3"/>
      <c r="C105" s="434"/>
      <c r="D105" s="434"/>
      <c r="E105" s="431"/>
      <c r="F105" s="505"/>
      <c r="G105" s="505"/>
      <c r="H105" s="527"/>
      <c r="I105" s="27"/>
      <c r="J105" s="27"/>
      <c r="K105" s="27"/>
      <c r="L105" s="27"/>
      <c r="M105" s="27"/>
      <c r="N105" s="122"/>
      <c r="O105" s="27"/>
      <c r="P105" s="27"/>
      <c r="Q105" s="122"/>
      <c r="R105" s="27"/>
      <c r="S105" s="27"/>
      <c r="T105" s="27"/>
      <c r="U105" s="27"/>
      <c r="V105" s="27"/>
      <c r="W105" s="27"/>
      <c r="X105" s="27"/>
      <c r="Y105" s="50"/>
      <c r="Z105" s="50"/>
      <c r="AA105" s="50"/>
      <c r="AB105" s="50"/>
      <c r="AC105" s="429"/>
      <c r="AD105" s="50"/>
      <c r="AE105" s="50"/>
      <c r="AF105" s="50"/>
      <c r="AG105" s="50"/>
      <c r="AH105" s="50"/>
      <c r="AI105" s="50"/>
      <c r="AJ105" s="50"/>
      <c r="AK105" s="50"/>
      <c r="AL105" s="50"/>
      <c r="AM105" s="335"/>
      <c r="AN105" s="50"/>
      <c r="AO105" s="50"/>
      <c r="AP105" s="51"/>
      <c r="AQ105" s="51"/>
      <c r="AR105" s="55"/>
      <c r="AS105" s="46"/>
      <c r="AT105" s="46"/>
      <c r="AU105" s="46"/>
      <c r="AV105" s="16"/>
      <c r="AW105" s="16"/>
    </row>
    <row r="106" spans="1:49" x14ac:dyDescent="0.25">
      <c r="A106" s="5"/>
      <c r="B106" s="3"/>
      <c r="C106" s="442" t="s">
        <v>1800</v>
      </c>
      <c r="D106" s="443" t="s">
        <v>568</v>
      </c>
      <c r="F106" s="509"/>
      <c r="G106" s="510"/>
      <c r="H106" s="491"/>
      <c r="I106" s="27"/>
      <c r="J106" s="27"/>
      <c r="K106" s="27"/>
      <c r="L106" s="27"/>
      <c r="M106" s="27"/>
      <c r="N106" s="122"/>
      <c r="O106" s="27"/>
      <c r="P106" s="27"/>
      <c r="Q106" s="122"/>
      <c r="R106" s="27"/>
      <c r="S106" s="27"/>
      <c r="T106" s="27"/>
      <c r="U106" s="27"/>
      <c r="V106" s="27"/>
      <c r="W106" s="27"/>
      <c r="X106" s="27"/>
      <c r="Y106" s="50"/>
      <c r="Z106" s="50"/>
      <c r="AA106" s="50"/>
      <c r="AB106" s="50"/>
      <c r="AC106" s="429"/>
      <c r="AD106" s="50"/>
      <c r="AE106" s="50"/>
      <c r="AF106" s="50"/>
      <c r="AG106" s="50"/>
      <c r="AH106" s="50"/>
      <c r="AI106" s="50"/>
      <c r="AJ106" s="50"/>
      <c r="AK106" s="50"/>
      <c r="AL106" s="50"/>
      <c r="AM106" s="335"/>
      <c r="AN106" s="50"/>
      <c r="AO106" s="50"/>
      <c r="AP106" s="51"/>
      <c r="AQ106" s="51"/>
      <c r="AR106" s="55"/>
      <c r="AS106" s="46"/>
      <c r="AT106" s="46"/>
      <c r="AU106" s="46"/>
      <c r="AV106" s="16"/>
      <c r="AW106" s="16"/>
    </row>
    <row r="107" spans="1:49" x14ac:dyDescent="0.25">
      <c r="A107" s="5"/>
      <c r="B107" s="3"/>
      <c r="C107" s="419" t="s">
        <v>1804</v>
      </c>
      <c r="D107" s="420" t="s">
        <v>2694</v>
      </c>
      <c r="F107" s="522">
        <v>175000000</v>
      </c>
      <c r="G107" s="543">
        <v>104899500</v>
      </c>
      <c r="H107" s="543">
        <v>104899500</v>
      </c>
      <c r="I107" s="27"/>
      <c r="J107" s="27"/>
      <c r="K107" s="27"/>
      <c r="L107" s="27"/>
      <c r="M107" s="27"/>
      <c r="N107" s="122"/>
      <c r="O107" s="27"/>
      <c r="P107" s="27"/>
      <c r="Q107" s="122"/>
      <c r="R107" s="27"/>
      <c r="S107" s="27"/>
      <c r="T107" s="27"/>
      <c r="U107" s="27"/>
      <c r="V107" s="27"/>
      <c r="W107" s="27"/>
      <c r="X107" s="27"/>
      <c r="Y107" s="50"/>
      <c r="Z107" s="50"/>
      <c r="AA107" s="50"/>
      <c r="AB107" s="50"/>
      <c r="AC107" s="493">
        <v>104899500</v>
      </c>
      <c r="AD107" s="50"/>
      <c r="AE107" s="50"/>
      <c r="AF107" s="50"/>
      <c r="AG107" s="50"/>
      <c r="AH107" s="50"/>
      <c r="AI107" s="50"/>
      <c r="AJ107" s="50"/>
      <c r="AK107" s="50"/>
      <c r="AL107" s="50"/>
      <c r="AM107" s="335"/>
      <c r="AN107" s="50"/>
      <c r="AO107" s="50"/>
      <c r="AP107" s="51"/>
      <c r="AQ107" s="51"/>
      <c r="AR107" s="55"/>
      <c r="AS107" s="46"/>
      <c r="AT107" s="46"/>
      <c r="AU107" s="46"/>
      <c r="AV107" s="16"/>
      <c r="AW107" s="16"/>
    </row>
    <row r="108" spans="1:49" x14ac:dyDescent="0.25">
      <c r="A108" s="5"/>
      <c r="B108" s="3"/>
      <c r="C108" s="436"/>
      <c r="D108" s="430"/>
      <c r="E108" s="431"/>
      <c r="F108" s="437"/>
      <c r="G108" s="437"/>
      <c r="H108" s="444"/>
      <c r="I108" s="27"/>
      <c r="J108" s="27"/>
      <c r="K108" s="27"/>
      <c r="L108" s="27"/>
      <c r="M108" s="27"/>
      <c r="N108" s="122"/>
      <c r="O108" s="27"/>
      <c r="P108" s="27"/>
      <c r="Q108" s="122"/>
      <c r="R108" s="27"/>
      <c r="S108" s="27"/>
      <c r="T108" s="27"/>
      <c r="U108" s="27"/>
      <c r="V108" s="27"/>
      <c r="W108" s="27"/>
      <c r="X108" s="27"/>
      <c r="Y108" s="50"/>
      <c r="Z108" s="50"/>
      <c r="AA108" s="50"/>
      <c r="AB108" s="50"/>
      <c r="AC108" s="429"/>
      <c r="AD108" s="50"/>
      <c r="AE108" s="50"/>
      <c r="AF108" s="50"/>
      <c r="AG108" s="50"/>
      <c r="AH108" s="50"/>
      <c r="AI108" s="50"/>
      <c r="AJ108" s="50"/>
      <c r="AK108" s="50"/>
      <c r="AL108" s="50"/>
      <c r="AM108" s="335"/>
      <c r="AN108" s="50"/>
      <c r="AO108" s="50"/>
      <c r="AP108" s="51"/>
      <c r="AQ108" s="51"/>
      <c r="AR108" s="55"/>
      <c r="AS108" s="46"/>
      <c r="AT108" s="46"/>
      <c r="AU108" s="46"/>
      <c r="AV108" s="16"/>
      <c r="AW108" s="16"/>
    </row>
    <row r="109" spans="1:49" x14ac:dyDescent="0.25">
      <c r="A109" s="5"/>
      <c r="B109" s="3"/>
      <c r="C109" s="425" t="s">
        <v>710</v>
      </c>
      <c r="D109" s="425" t="s">
        <v>711</v>
      </c>
      <c r="F109" s="483"/>
      <c r="G109" s="483"/>
      <c r="H109" s="491"/>
      <c r="I109" s="27"/>
      <c r="J109" s="27"/>
      <c r="K109" s="27"/>
      <c r="L109" s="27"/>
      <c r="M109" s="27"/>
      <c r="N109" s="122"/>
      <c r="O109" s="27"/>
      <c r="P109" s="27"/>
      <c r="Q109" s="122"/>
      <c r="R109" s="27"/>
      <c r="S109" s="27"/>
      <c r="T109" s="27"/>
      <c r="U109" s="27"/>
      <c r="V109" s="27"/>
      <c r="W109" s="27"/>
      <c r="X109" s="27"/>
      <c r="Y109" s="50"/>
      <c r="Z109" s="50"/>
      <c r="AA109" s="50"/>
      <c r="AB109" s="50"/>
      <c r="AC109" s="429"/>
      <c r="AD109" s="50"/>
      <c r="AE109" s="50"/>
      <c r="AF109" s="50"/>
      <c r="AG109" s="50"/>
      <c r="AH109" s="50"/>
      <c r="AI109" s="50"/>
      <c r="AJ109" s="50"/>
      <c r="AK109" s="50"/>
      <c r="AL109" s="50"/>
      <c r="AM109" s="335"/>
      <c r="AN109" s="50"/>
      <c r="AO109" s="50"/>
      <c r="AP109" s="51"/>
      <c r="AQ109" s="51"/>
      <c r="AR109" s="55"/>
      <c r="AS109" s="46"/>
      <c r="AT109" s="46"/>
      <c r="AU109" s="46"/>
      <c r="AV109" s="16"/>
      <c r="AW109" s="16"/>
    </row>
    <row r="110" spans="1:49" x14ac:dyDescent="0.25">
      <c r="A110" s="5"/>
      <c r="B110" s="3"/>
      <c r="C110" s="423" t="s">
        <v>712</v>
      </c>
      <c r="D110" s="423" t="s">
        <v>568</v>
      </c>
      <c r="F110" s="483"/>
      <c r="G110" s="483"/>
      <c r="H110" s="491"/>
      <c r="I110" s="27"/>
      <c r="J110" s="27"/>
      <c r="K110" s="27"/>
      <c r="L110" s="27"/>
      <c r="M110" s="27"/>
      <c r="N110" s="122"/>
      <c r="O110" s="27"/>
      <c r="P110" s="27"/>
      <c r="Q110" s="122"/>
      <c r="R110" s="27"/>
      <c r="S110" s="27"/>
      <c r="T110" s="27"/>
      <c r="U110" s="27"/>
      <c r="V110" s="27"/>
      <c r="W110" s="27"/>
      <c r="X110" s="27"/>
      <c r="Y110" s="50"/>
      <c r="Z110" s="50"/>
      <c r="AA110" s="50"/>
      <c r="AB110" s="50"/>
      <c r="AC110" s="429"/>
      <c r="AD110" s="50"/>
      <c r="AE110" s="50"/>
      <c r="AF110" s="50"/>
      <c r="AG110" s="50"/>
      <c r="AH110" s="50"/>
      <c r="AI110" s="50"/>
      <c r="AJ110" s="50"/>
      <c r="AK110" s="50"/>
      <c r="AL110" s="50"/>
      <c r="AM110" s="335"/>
      <c r="AN110" s="50"/>
      <c r="AO110" s="50"/>
      <c r="AP110" s="51"/>
      <c r="AQ110" s="51"/>
      <c r="AR110" s="55"/>
      <c r="AS110" s="46"/>
      <c r="AT110" s="46"/>
      <c r="AU110" s="46"/>
      <c r="AV110" s="16"/>
      <c r="AW110" s="16"/>
    </row>
    <row r="111" spans="1:49" x14ac:dyDescent="0.25">
      <c r="A111" s="5"/>
      <c r="B111" s="3"/>
      <c r="C111" s="423" t="s">
        <v>713</v>
      </c>
      <c r="D111" s="423" t="s">
        <v>2701</v>
      </c>
      <c r="F111" s="535">
        <v>100000000</v>
      </c>
      <c r="G111" s="535">
        <v>99122000</v>
      </c>
      <c r="H111" s="562">
        <v>99122000</v>
      </c>
      <c r="I111" s="27"/>
      <c r="J111" s="27"/>
      <c r="K111" s="27"/>
      <c r="L111" s="27"/>
      <c r="M111" s="27"/>
      <c r="N111" s="122"/>
      <c r="O111" s="27"/>
      <c r="P111" s="27"/>
      <c r="Q111" s="122"/>
      <c r="R111" s="27"/>
      <c r="S111" s="27"/>
      <c r="T111" s="27"/>
      <c r="U111" s="27"/>
      <c r="V111" s="27"/>
      <c r="W111" s="27"/>
      <c r="X111" s="27"/>
      <c r="Y111" s="50"/>
      <c r="Z111" s="50"/>
      <c r="AA111" s="50"/>
      <c r="AB111" s="50"/>
      <c r="AC111" s="480">
        <v>99122000</v>
      </c>
      <c r="AD111" s="50"/>
      <c r="AE111" s="50"/>
      <c r="AF111" s="50"/>
      <c r="AG111" s="50"/>
      <c r="AH111" s="50"/>
      <c r="AI111" s="50"/>
      <c r="AJ111" s="50"/>
      <c r="AK111" s="50"/>
      <c r="AL111" s="50"/>
      <c r="AM111" s="335"/>
      <c r="AN111" s="50"/>
      <c r="AO111" s="50"/>
      <c r="AP111" s="51"/>
      <c r="AQ111" s="51"/>
      <c r="AR111" s="55"/>
      <c r="AS111" s="46"/>
      <c r="AT111" s="46"/>
      <c r="AU111" s="46"/>
      <c r="AV111" s="16"/>
      <c r="AW111" s="16"/>
    </row>
    <row r="112" spans="1:49" x14ac:dyDescent="0.25">
      <c r="A112" s="5"/>
      <c r="B112" s="3"/>
      <c r="C112" s="436"/>
      <c r="D112" s="430"/>
      <c r="E112" s="431"/>
      <c r="F112" s="437"/>
      <c r="G112" s="437"/>
      <c r="H112" s="444"/>
      <c r="I112" s="27"/>
      <c r="J112" s="27"/>
      <c r="K112" s="27"/>
      <c r="L112" s="27"/>
      <c r="M112" s="27"/>
      <c r="N112" s="122"/>
      <c r="O112" s="27"/>
      <c r="P112" s="27"/>
      <c r="Q112" s="122"/>
      <c r="R112" s="27"/>
      <c r="S112" s="27"/>
      <c r="T112" s="27"/>
      <c r="U112" s="27"/>
      <c r="V112" s="27"/>
      <c r="W112" s="27"/>
      <c r="X112" s="27"/>
      <c r="Y112" s="50"/>
      <c r="Z112" s="50"/>
      <c r="AA112" s="50"/>
      <c r="AB112" s="50"/>
      <c r="AC112" s="429"/>
      <c r="AD112" s="50"/>
      <c r="AE112" s="50"/>
      <c r="AF112" s="50"/>
      <c r="AG112" s="50"/>
      <c r="AH112" s="50"/>
      <c r="AI112" s="50"/>
      <c r="AJ112" s="50"/>
      <c r="AK112" s="50"/>
      <c r="AL112" s="50"/>
      <c r="AM112" s="335"/>
      <c r="AN112" s="50"/>
      <c r="AO112" s="50"/>
      <c r="AP112" s="51"/>
      <c r="AQ112" s="51"/>
      <c r="AR112" s="55"/>
      <c r="AS112" s="46"/>
      <c r="AT112" s="46"/>
      <c r="AU112" s="46"/>
      <c r="AV112" s="16"/>
      <c r="AW112" s="16"/>
    </row>
    <row r="113" spans="1:49" x14ac:dyDescent="0.25">
      <c r="A113" s="5"/>
      <c r="B113" s="3"/>
      <c r="C113" s="415" t="s">
        <v>715</v>
      </c>
      <c r="D113" s="416" t="s">
        <v>716</v>
      </c>
      <c r="F113" s="476"/>
      <c r="G113" s="492"/>
      <c r="H113" s="491"/>
      <c r="I113" s="27"/>
      <c r="J113" s="27"/>
      <c r="K113" s="27"/>
      <c r="L113" s="27"/>
      <c r="M113" s="27"/>
      <c r="N113" s="122"/>
      <c r="O113" s="27"/>
      <c r="P113" s="27"/>
      <c r="Q113" s="122"/>
      <c r="R113" s="27"/>
      <c r="S113" s="27"/>
      <c r="T113" s="27"/>
      <c r="U113" s="27"/>
      <c r="V113" s="27"/>
      <c r="W113" s="27"/>
      <c r="X113" s="27"/>
      <c r="Y113" s="50"/>
      <c r="Z113" s="50"/>
      <c r="AA113" s="50"/>
      <c r="AB113" s="50"/>
      <c r="AC113" s="429"/>
      <c r="AD113" s="50"/>
      <c r="AE113" s="50"/>
      <c r="AF113" s="50"/>
      <c r="AG113" s="50"/>
      <c r="AH113" s="50"/>
      <c r="AI113" s="50"/>
      <c r="AJ113" s="50"/>
      <c r="AK113" s="50"/>
      <c r="AL113" s="50"/>
      <c r="AM113" s="335"/>
      <c r="AN113" s="50"/>
      <c r="AO113" s="50"/>
      <c r="AP113" s="51"/>
      <c r="AQ113" s="51"/>
      <c r="AR113" s="55"/>
      <c r="AS113" s="46"/>
      <c r="AT113" s="46"/>
      <c r="AU113" s="46"/>
      <c r="AV113" s="16"/>
      <c r="AW113" s="16"/>
    </row>
    <row r="114" spans="1:49" x14ac:dyDescent="0.25">
      <c r="A114" s="5"/>
      <c r="B114" s="3"/>
      <c r="C114" s="419" t="s">
        <v>717</v>
      </c>
      <c r="D114" s="420" t="s">
        <v>568</v>
      </c>
      <c r="F114" s="476"/>
      <c r="G114" s="492"/>
      <c r="H114" s="491"/>
      <c r="I114" s="27"/>
      <c r="J114" s="27"/>
      <c r="K114" s="27"/>
      <c r="L114" s="27"/>
      <c r="M114" s="27"/>
      <c r="N114" s="122"/>
      <c r="O114" s="27"/>
      <c r="P114" s="27"/>
      <c r="Q114" s="122"/>
      <c r="R114" s="27"/>
      <c r="S114" s="27"/>
      <c r="T114" s="27"/>
      <c r="U114" s="27"/>
      <c r="V114" s="27"/>
      <c r="W114" s="27"/>
      <c r="X114" s="27"/>
      <c r="Y114" s="50"/>
      <c r="Z114" s="50"/>
      <c r="AA114" s="50"/>
      <c r="AB114" s="50"/>
      <c r="AC114" s="429"/>
      <c r="AD114" s="50"/>
      <c r="AE114" s="50"/>
      <c r="AF114" s="50"/>
      <c r="AG114" s="50"/>
      <c r="AH114" s="50"/>
      <c r="AI114" s="50"/>
      <c r="AJ114" s="50"/>
      <c r="AK114" s="50"/>
      <c r="AL114" s="50"/>
      <c r="AM114" s="335"/>
      <c r="AN114" s="50"/>
      <c r="AO114" s="50"/>
      <c r="AP114" s="51"/>
      <c r="AQ114" s="51"/>
      <c r="AR114" s="55"/>
      <c r="AS114" s="46"/>
      <c r="AT114" s="46"/>
      <c r="AU114" s="46"/>
      <c r="AV114" s="16"/>
      <c r="AW114" s="16"/>
    </row>
    <row r="115" spans="1:49" x14ac:dyDescent="0.25">
      <c r="A115" s="5"/>
      <c r="B115" s="3"/>
      <c r="C115" s="419" t="s">
        <v>718</v>
      </c>
      <c r="D115" s="420" t="s">
        <v>2674</v>
      </c>
      <c r="F115" s="522">
        <v>242910000</v>
      </c>
      <c r="G115" s="543">
        <v>242910000</v>
      </c>
      <c r="H115" s="560">
        <v>242910000</v>
      </c>
      <c r="I115" s="27"/>
      <c r="J115" s="27"/>
      <c r="K115" s="27"/>
      <c r="L115" s="27"/>
      <c r="M115" s="27"/>
      <c r="N115" s="122"/>
      <c r="O115" s="27"/>
      <c r="P115" s="27"/>
      <c r="Q115" s="122"/>
      <c r="R115" s="27"/>
      <c r="S115" s="27"/>
      <c r="T115" s="27"/>
      <c r="U115" s="27"/>
      <c r="V115" s="27"/>
      <c r="W115" s="27"/>
      <c r="X115" s="27"/>
      <c r="Y115" s="50"/>
      <c r="Z115" s="50"/>
      <c r="AA115" s="50"/>
      <c r="AB115" s="50"/>
      <c r="AC115" s="493">
        <v>242910000</v>
      </c>
      <c r="AD115" s="50"/>
      <c r="AE115" s="50"/>
      <c r="AF115" s="50"/>
      <c r="AG115" s="50"/>
      <c r="AH115" s="50"/>
      <c r="AI115" s="50"/>
      <c r="AJ115" s="50"/>
      <c r="AK115" s="50"/>
      <c r="AL115" s="50"/>
      <c r="AM115" s="335"/>
      <c r="AN115" s="50"/>
      <c r="AO115" s="50"/>
      <c r="AP115" s="51"/>
      <c r="AQ115" s="51"/>
      <c r="AR115" s="55"/>
      <c r="AS115" s="46"/>
      <c r="AT115" s="46"/>
      <c r="AU115" s="46"/>
      <c r="AV115" s="16"/>
      <c r="AW115" s="16"/>
    </row>
    <row r="116" spans="1:49" x14ac:dyDescent="0.25">
      <c r="A116" s="5"/>
      <c r="B116" s="3"/>
      <c r="C116" s="446"/>
      <c r="D116" s="447"/>
      <c r="F116" s="499"/>
      <c r="G116" s="499"/>
      <c r="H116" s="491"/>
      <c r="I116" s="27"/>
      <c r="J116" s="27"/>
      <c r="K116" s="27"/>
      <c r="L116" s="27"/>
      <c r="M116" s="27"/>
      <c r="N116" s="122"/>
      <c r="O116" s="27"/>
      <c r="P116" s="27"/>
      <c r="Q116" s="122"/>
      <c r="R116" s="27"/>
      <c r="S116" s="27"/>
      <c r="T116" s="27"/>
      <c r="U116" s="27"/>
      <c r="V116" s="27"/>
      <c r="W116" s="27"/>
      <c r="X116" s="27"/>
      <c r="Y116" s="50"/>
      <c r="Z116" s="50"/>
      <c r="AA116" s="50"/>
      <c r="AB116" s="50"/>
      <c r="AC116" s="429"/>
      <c r="AD116" s="50"/>
      <c r="AE116" s="50"/>
      <c r="AF116" s="50"/>
      <c r="AG116" s="50"/>
      <c r="AH116" s="50"/>
      <c r="AI116" s="50"/>
      <c r="AJ116" s="50"/>
      <c r="AK116" s="50"/>
      <c r="AL116" s="50"/>
      <c r="AM116" s="335"/>
      <c r="AN116" s="50"/>
      <c r="AO116" s="50"/>
      <c r="AP116" s="51"/>
      <c r="AQ116" s="51"/>
      <c r="AR116" s="55"/>
      <c r="AS116" s="46"/>
      <c r="AT116" s="46"/>
      <c r="AU116" s="46"/>
      <c r="AV116" s="16"/>
      <c r="AW116" s="16"/>
    </row>
    <row r="117" spans="1:49" x14ac:dyDescent="0.25">
      <c r="A117" s="5"/>
      <c r="B117" s="3"/>
      <c r="C117" s="425" t="s">
        <v>726</v>
      </c>
      <c r="D117" s="425" t="s">
        <v>727</v>
      </c>
      <c r="F117" s="483"/>
      <c r="G117" s="483"/>
      <c r="H117" s="491"/>
      <c r="I117" s="27"/>
      <c r="J117" s="27"/>
      <c r="K117" s="27"/>
      <c r="L117" s="27"/>
      <c r="M117" s="27"/>
      <c r="N117" s="122"/>
      <c r="O117" s="27"/>
      <c r="P117" s="27"/>
      <c r="Q117" s="122"/>
      <c r="R117" s="27"/>
      <c r="S117" s="27"/>
      <c r="T117" s="27"/>
      <c r="U117" s="27"/>
      <c r="V117" s="27"/>
      <c r="W117" s="27"/>
      <c r="X117" s="27"/>
      <c r="Y117" s="50"/>
      <c r="Z117" s="50"/>
      <c r="AA117" s="50"/>
      <c r="AB117" s="50"/>
      <c r="AC117" s="429"/>
      <c r="AD117" s="50"/>
      <c r="AE117" s="50"/>
      <c r="AF117" s="50"/>
      <c r="AG117" s="50"/>
      <c r="AH117" s="50"/>
      <c r="AI117" s="50"/>
      <c r="AJ117" s="50"/>
      <c r="AK117" s="50"/>
      <c r="AL117" s="50"/>
      <c r="AM117" s="335"/>
      <c r="AN117" s="50"/>
      <c r="AO117" s="50"/>
      <c r="AP117" s="51"/>
      <c r="AQ117" s="51"/>
      <c r="AR117" s="55"/>
      <c r="AS117" s="46"/>
      <c r="AT117" s="46"/>
      <c r="AU117" s="46"/>
      <c r="AV117" s="16"/>
      <c r="AW117" s="16"/>
    </row>
    <row r="118" spans="1:49" x14ac:dyDescent="0.25">
      <c r="A118" s="5"/>
      <c r="B118" s="3"/>
      <c r="C118" s="423" t="s">
        <v>728</v>
      </c>
      <c r="D118" s="423" t="s">
        <v>568</v>
      </c>
      <c r="F118" s="483"/>
      <c r="G118" s="483"/>
      <c r="H118" s="491"/>
      <c r="I118" s="27"/>
      <c r="J118" s="27"/>
      <c r="K118" s="27"/>
      <c r="L118" s="27"/>
      <c r="M118" s="27"/>
      <c r="N118" s="122"/>
      <c r="O118" s="27"/>
      <c r="P118" s="27"/>
      <c r="Q118" s="122"/>
      <c r="R118" s="27"/>
      <c r="S118" s="27"/>
      <c r="T118" s="27"/>
      <c r="U118" s="27"/>
      <c r="V118" s="27"/>
      <c r="W118" s="27"/>
      <c r="X118" s="27"/>
      <c r="Y118" s="50"/>
      <c r="Z118" s="50"/>
      <c r="AA118" s="50"/>
      <c r="AB118" s="50"/>
      <c r="AC118" s="429"/>
      <c r="AD118" s="50"/>
      <c r="AE118" s="50"/>
      <c r="AF118" s="50"/>
      <c r="AG118" s="50"/>
      <c r="AH118" s="50"/>
      <c r="AI118" s="50"/>
      <c r="AJ118" s="50"/>
      <c r="AK118" s="50"/>
      <c r="AL118" s="50"/>
      <c r="AM118" s="335"/>
      <c r="AN118" s="50"/>
      <c r="AO118" s="50"/>
      <c r="AP118" s="51"/>
      <c r="AQ118" s="51"/>
      <c r="AR118" s="55"/>
      <c r="AS118" s="46"/>
      <c r="AT118" s="46"/>
      <c r="AU118" s="46"/>
      <c r="AV118" s="16"/>
      <c r="AW118" s="16"/>
    </row>
    <row r="119" spans="1:49" x14ac:dyDescent="0.25">
      <c r="A119" s="5"/>
      <c r="B119" s="3"/>
      <c r="C119" s="423" t="s">
        <v>729</v>
      </c>
      <c r="D119" s="423" t="s">
        <v>2702</v>
      </c>
      <c r="F119" s="535">
        <v>150000000</v>
      </c>
      <c r="G119" s="535">
        <v>149060000</v>
      </c>
      <c r="H119" s="562">
        <v>149060000</v>
      </c>
      <c r="I119" s="27"/>
      <c r="J119" s="27"/>
      <c r="K119" s="27"/>
      <c r="L119" s="27"/>
      <c r="M119" s="27"/>
      <c r="N119" s="122"/>
      <c r="O119" s="27"/>
      <c r="P119" s="27"/>
      <c r="Q119" s="122"/>
      <c r="R119" s="27"/>
      <c r="S119" s="27"/>
      <c r="T119" s="27"/>
      <c r="U119" s="27"/>
      <c r="V119" s="27"/>
      <c r="W119" s="27"/>
      <c r="X119" s="27"/>
      <c r="Y119" s="50"/>
      <c r="Z119" s="50"/>
      <c r="AA119" s="50"/>
      <c r="AB119" s="50"/>
      <c r="AC119" s="480">
        <v>149060000</v>
      </c>
      <c r="AD119" s="50"/>
      <c r="AE119" s="50"/>
      <c r="AF119" s="50"/>
      <c r="AG119" s="50"/>
      <c r="AH119" s="50"/>
      <c r="AI119" s="50"/>
      <c r="AJ119" s="50"/>
      <c r="AK119" s="50"/>
      <c r="AL119" s="50"/>
      <c r="AM119" s="335"/>
      <c r="AN119" s="50"/>
      <c r="AO119" s="50"/>
      <c r="AP119" s="51"/>
      <c r="AQ119" s="51"/>
      <c r="AR119" s="55"/>
      <c r="AS119" s="46"/>
      <c r="AT119" s="46"/>
      <c r="AU119" s="46"/>
      <c r="AV119" s="16"/>
      <c r="AW119" s="16"/>
    </row>
    <row r="120" spans="1:49" x14ac:dyDescent="0.25">
      <c r="A120" s="5"/>
      <c r="B120" s="3"/>
      <c r="C120" s="446"/>
      <c r="D120" s="447"/>
      <c r="F120" s="499"/>
      <c r="G120" s="499"/>
      <c r="H120" s="491"/>
      <c r="I120" s="27"/>
      <c r="J120" s="27"/>
      <c r="K120" s="27"/>
      <c r="L120" s="27"/>
      <c r="M120" s="27"/>
      <c r="N120" s="122"/>
      <c r="O120" s="27"/>
      <c r="P120" s="27"/>
      <c r="Q120" s="122"/>
      <c r="R120" s="27"/>
      <c r="S120" s="27"/>
      <c r="T120" s="27"/>
      <c r="U120" s="27"/>
      <c r="V120" s="27"/>
      <c r="W120" s="27"/>
      <c r="X120" s="27"/>
      <c r="Y120" s="50"/>
      <c r="Z120" s="50"/>
      <c r="AA120" s="50"/>
      <c r="AB120" s="50"/>
      <c r="AC120" s="429"/>
      <c r="AD120" s="50"/>
      <c r="AE120" s="50"/>
      <c r="AF120" s="50"/>
      <c r="AG120" s="50"/>
      <c r="AH120" s="50"/>
      <c r="AI120" s="50"/>
      <c r="AJ120" s="50"/>
      <c r="AK120" s="50"/>
      <c r="AL120" s="50"/>
      <c r="AM120" s="335"/>
      <c r="AN120" s="50"/>
      <c r="AO120" s="50"/>
      <c r="AP120" s="51"/>
      <c r="AQ120" s="51"/>
      <c r="AR120" s="55"/>
      <c r="AS120" s="46"/>
      <c r="AT120" s="46"/>
      <c r="AU120" s="46"/>
      <c r="AV120" s="16"/>
      <c r="AW120" s="16"/>
    </row>
    <row r="121" spans="1:49" x14ac:dyDescent="0.25">
      <c r="A121" s="5"/>
      <c r="B121" s="3"/>
      <c r="C121" s="415" t="s">
        <v>767</v>
      </c>
      <c r="D121" s="416" t="s">
        <v>768</v>
      </c>
      <c r="F121" s="476"/>
      <c r="G121" s="492"/>
      <c r="H121" s="491"/>
      <c r="I121" s="27"/>
      <c r="J121" s="27"/>
      <c r="K121" s="27"/>
      <c r="L121" s="27"/>
      <c r="M121" s="27"/>
      <c r="N121" s="122"/>
      <c r="O121" s="27"/>
      <c r="P121" s="27"/>
      <c r="Q121" s="122"/>
      <c r="R121" s="27"/>
      <c r="S121" s="27"/>
      <c r="T121" s="27"/>
      <c r="U121" s="27"/>
      <c r="V121" s="27"/>
      <c r="W121" s="27"/>
      <c r="X121" s="27"/>
      <c r="Y121" s="50"/>
      <c r="Z121" s="50"/>
      <c r="AA121" s="50"/>
      <c r="AB121" s="50"/>
      <c r="AC121" s="429"/>
      <c r="AD121" s="50"/>
      <c r="AE121" s="50"/>
      <c r="AF121" s="50"/>
      <c r="AG121" s="50"/>
      <c r="AH121" s="50"/>
      <c r="AI121" s="50"/>
      <c r="AJ121" s="50"/>
      <c r="AK121" s="50"/>
      <c r="AL121" s="50"/>
      <c r="AM121" s="335"/>
      <c r="AN121" s="50"/>
      <c r="AO121" s="50"/>
      <c r="AP121" s="51"/>
      <c r="AQ121" s="51"/>
      <c r="AR121" s="55"/>
      <c r="AS121" s="46"/>
      <c r="AT121" s="46"/>
      <c r="AU121" s="46"/>
      <c r="AV121" s="16"/>
      <c r="AW121" s="16"/>
    </row>
    <row r="122" spans="1:49" x14ac:dyDescent="0.25">
      <c r="A122" s="5"/>
      <c r="B122" s="3"/>
      <c r="C122" s="419" t="s">
        <v>769</v>
      </c>
      <c r="D122" s="420" t="s">
        <v>568</v>
      </c>
      <c r="F122" s="476"/>
      <c r="G122" s="492"/>
      <c r="H122" s="491"/>
      <c r="I122" s="27"/>
      <c r="J122" s="27"/>
      <c r="K122" s="27"/>
      <c r="L122" s="27"/>
      <c r="M122" s="27"/>
      <c r="N122" s="122"/>
      <c r="O122" s="27"/>
      <c r="P122" s="27"/>
      <c r="Q122" s="122"/>
      <c r="R122" s="27"/>
      <c r="S122" s="27"/>
      <c r="T122" s="27"/>
      <c r="U122" s="27"/>
      <c r="V122" s="27"/>
      <c r="W122" s="27"/>
      <c r="X122" s="27"/>
      <c r="Y122" s="50"/>
      <c r="Z122" s="50"/>
      <c r="AA122" s="50"/>
      <c r="AB122" s="50"/>
      <c r="AC122" s="429"/>
      <c r="AD122" s="50"/>
      <c r="AE122" s="50"/>
      <c r="AF122" s="50"/>
      <c r="AG122" s="50"/>
      <c r="AH122" s="50"/>
      <c r="AI122" s="50"/>
      <c r="AJ122" s="50"/>
      <c r="AK122" s="50"/>
      <c r="AL122" s="50"/>
      <c r="AM122" s="335"/>
      <c r="AN122" s="50"/>
      <c r="AO122" s="50"/>
      <c r="AP122" s="51"/>
      <c r="AQ122" s="51"/>
      <c r="AR122" s="55"/>
      <c r="AS122" s="46"/>
      <c r="AT122" s="46"/>
      <c r="AU122" s="46"/>
      <c r="AV122" s="16"/>
      <c r="AW122" s="16"/>
    </row>
    <row r="123" spans="1:49" x14ac:dyDescent="0.25">
      <c r="A123" s="5"/>
      <c r="B123" s="3"/>
      <c r="C123" s="419" t="s">
        <v>770</v>
      </c>
      <c r="D123" s="420" t="s">
        <v>2677</v>
      </c>
      <c r="F123" s="522">
        <v>125000000</v>
      </c>
      <c r="G123" s="543">
        <v>124175000</v>
      </c>
      <c r="H123" s="560">
        <v>124175000</v>
      </c>
      <c r="I123" s="27"/>
      <c r="J123" s="27"/>
      <c r="K123" s="27"/>
      <c r="L123" s="27"/>
      <c r="M123" s="27"/>
      <c r="N123" s="122"/>
      <c r="O123" s="27"/>
      <c r="P123" s="27"/>
      <c r="Q123" s="122"/>
      <c r="R123" s="27"/>
      <c r="S123" s="27"/>
      <c r="T123" s="27"/>
      <c r="U123" s="27"/>
      <c r="V123" s="27"/>
      <c r="W123" s="27"/>
      <c r="X123" s="27"/>
      <c r="Y123" s="50"/>
      <c r="Z123" s="50"/>
      <c r="AA123" s="50"/>
      <c r="AB123" s="50"/>
      <c r="AC123" s="493">
        <v>124175000</v>
      </c>
      <c r="AD123" s="50"/>
      <c r="AE123" s="50"/>
      <c r="AF123" s="50"/>
      <c r="AG123" s="50"/>
      <c r="AH123" s="50"/>
      <c r="AI123" s="50"/>
      <c r="AJ123" s="50"/>
      <c r="AK123" s="50"/>
      <c r="AL123" s="50"/>
      <c r="AM123" s="335"/>
      <c r="AN123" s="50"/>
      <c r="AO123" s="50"/>
      <c r="AP123" s="51"/>
      <c r="AQ123" s="51"/>
      <c r="AR123" s="55"/>
      <c r="AS123" s="46"/>
      <c r="AT123" s="46"/>
      <c r="AU123" s="46"/>
      <c r="AV123" s="16"/>
      <c r="AW123" s="16"/>
    </row>
    <row r="124" spans="1:49" x14ac:dyDescent="0.25">
      <c r="A124" s="5"/>
      <c r="B124" s="3"/>
      <c r="C124" s="446"/>
      <c r="D124" s="447"/>
      <c r="E124" s="445"/>
      <c r="F124" s="499"/>
      <c r="G124" s="499"/>
      <c r="H124" s="528"/>
      <c r="I124" s="27"/>
      <c r="J124" s="27"/>
      <c r="K124" s="27"/>
      <c r="L124" s="27"/>
      <c r="M124" s="27"/>
      <c r="N124" s="122"/>
      <c r="O124" s="27"/>
      <c r="P124" s="27"/>
      <c r="Q124" s="122"/>
      <c r="R124" s="27"/>
      <c r="S124" s="27"/>
      <c r="T124" s="27"/>
      <c r="U124" s="27"/>
      <c r="V124" s="27"/>
      <c r="W124" s="27"/>
      <c r="X124" s="27"/>
      <c r="Y124" s="50"/>
      <c r="Z124" s="50"/>
      <c r="AA124" s="50"/>
      <c r="AB124" s="50"/>
      <c r="AC124" s="429"/>
      <c r="AD124" s="50"/>
      <c r="AE124" s="50"/>
      <c r="AF124" s="50"/>
      <c r="AG124" s="50"/>
      <c r="AH124" s="50"/>
      <c r="AI124" s="50"/>
      <c r="AJ124" s="50"/>
      <c r="AK124" s="50"/>
      <c r="AL124" s="50"/>
      <c r="AM124" s="335"/>
      <c r="AN124" s="50"/>
      <c r="AO124" s="50"/>
      <c r="AP124" s="51"/>
      <c r="AQ124" s="51"/>
      <c r="AR124" s="55"/>
      <c r="AS124" s="46"/>
      <c r="AT124" s="46"/>
      <c r="AU124" s="46"/>
      <c r="AV124" s="16"/>
      <c r="AW124" s="16"/>
    </row>
    <row r="125" spans="1:49" x14ac:dyDescent="0.25">
      <c r="A125" s="5"/>
      <c r="B125" s="3"/>
      <c r="C125" s="415" t="s">
        <v>774</v>
      </c>
      <c r="D125" s="416" t="s">
        <v>775</v>
      </c>
      <c r="F125" s="476"/>
      <c r="G125" s="492"/>
      <c r="H125" s="491"/>
      <c r="I125" s="27"/>
      <c r="J125" s="27"/>
      <c r="K125" s="27"/>
      <c r="L125" s="27"/>
      <c r="M125" s="27"/>
      <c r="N125" s="122"/>
      <c r="O125" s="27"/>
      <c r="P125" s="27"/>
      <c r="Q125" s="122"/>
      <c r="R125" s="27"/>
      <c r="S125" s="27"/>
      <c r="T125" s="27"/>
      <c r="U125" s="27"/>
      <c r="V125" s="27"/>
      <c r="W125" s="27"/>
      <c r="X125" s="27"/>
      <c r="Y125" s="50"/>
      <c r="Z125" s="50"/>
      <c r="AA125" s="50"/>
      <c r="AB125" s="50"/>
      <c r="AC125" s="429"/>
      <c r="AD125" s="50"/>
      <c r="AE125" s="50"/>
      <c r="AF125" s="50"/>
      <c r="AG125" s="50"/>
      <c r="AH125" s="50"/>
      <c r="AI125" s="50"/>
      <c r="AJ125" s="50"/>
      <c r="AK125" s="50"/>
      <c r="AL125" s="50"/>
      <c r="AM125" s="335"/>
      <c r="AN125" s="50"/>
      <c r="AO125" s="50"/>
      <c r="AP125" s="51"/>
      <c r="AQ125" s="51"/>
      <c r="AR125" s="55"/>
      <c r="AS125" s="46"/>
      <c r="AT125" s="46"/>
      <c r="AU125" s="46"/>
      <c r="AV125" s="16"/>
      <c r="AW125" s="16"/>
    </row>
    <row r="126" spans="1:49" x14ac:dyDescent="0.25">
      <c r="A126" s="5"/>
      <c r="B126" s="3"/>
      <c r="C126" s="419" t="s">
        <v>776</v>
      </c>
      <c r="D126" s="420" t="s">
        <v>2678</v>
      </c>
      <c r="F126" s="522">
        <v>1036776000</v>
      </c>
      <c r="G126" s="543">
        <v>852568000</v>
      </c>
      <c r="H126" s="560">
        <v>852568000</v>
      </c>
      <c r="I126" s="27"/>
      <c r="J126" s="27"/>
      <c r="K126" s="27"/>
      <c r="L126" s="27"/>
      <c r="M126" s="27"/>
      <c r="N126" s="122"/>
      <c r="O126" s="27"/>
      <c r="P126" s="27"/>
      <c r="Q126" s="122"/>
      <c r="R126" s="27"/>
      <c r="S126" s="27"/>
      <c r="T126" s="27"/>
      <c r="U126" s="27"/>
      <c r="V126" s="27"/>
      <c r="W126" s="27"/>
      <c r="X126" s="27"/>
      <c r="Y126" s="50"/>
      <c r="Z126" s="50"/>
      <c r="AA126" s="50"/>
      <c r="AB126" s="50"/>
      <c r="AC126" s="493">
        <v>852568000</v>
      </c>
      <c r="AD126" s="50"/>
      <c r="AE126" s="50"/>
      <c r="AF126" s="50"/>
      <c r="AG126" s="50"/>
      <c r="AH126" s="50"/>
      <c r="AI126" s="50"/>
      <c r="AJ126" s="50"/>
      <c r="AK126" s="50"/>
      <c r="AL126" s="50"/>
      <c r="AM126" s="335"/>
      <c r="AN126" s="50"/>
      <c r="AO126" s="50"/>
      <c r="AP126" s="51"/>
      <c r="AQ126" s="51"/>
      <c r="AR126" s="55"/>
      <c r="AS126" s="46"/>
      <c r="AT126" s="46"/>
      <c r="AU126" s="46"/>
      <c r="AV126" s="16"/>
      <c r="AW126" s="16"/>
    </row>
    <row r="127" spans="1:49" x14ac:dyDescent="0.25">
      <c r="A127" s="5"/>
      <c r="B127" s="3"/>
      <c r="C127" s="446"/>
      <c r="D127" s="447"/>
      <c r="E127" s="445"/>
      <c r="F127" s="495"/>
      <c r="G127" s="495"/>
      <c r="H127" s="511"/>
      <c r="I127" s="27"/>
      <c r="J127" s="27"/>
      <c r="K127" s="27"/>
      <c r="L127" s="27"/>
      <c r="M127" s="27"/>
      <c r="N127" s="122"/>
      <c r="O127" s="27"/>
      <c r="P127" s="27"/>
      <c r="Q127" s="122"/>
      <c r="R127" s="27"/>
      <c r="S127" s="27"/>
      <c r="T127" s="27"/>
      <c r="U127" s="27"/>
      <c r="V127" s="27"/>
      <c r="W127" s="27"/>
      <c r="X127" s="27"/>
      <c r="Y127" s="50"/>
      <c r="Z127" s="50"/>
      <c r="AA127" s="50"/>
      <c r="AB127" s="50"/>
      <c r="AC127" s="429"/>
      <c r="AD127" s="50"/>
      <c r="AE127" s="50"/>
      <c r="AF127" s="50"/>
      <c r="AG127" s="50"/>
      <c r="AH127" s="50"/>
      <c r="AI127" s="50"/>
      <c r="AJ127" s="50"/>
      <c r="AK127" s="50"/>
      <c r="AL127" s="50"/>
      <c r="AM127" s="335"/>
      <c r="AN127" s="50"/>
      <c r="AO127" s="50"/>
      <c r="AP127" s="51"/>
      <c r="AQ127" s="51"/>
      <c r="AR127" s="55"/>
      <c r="AS127" s="46"/>
      <c r="AT127" s="46"/>
      <c r="AU127" s="46"/>
      <c r="AV127" s="16"/>
      <c r="AW127" s="16"/>
    </row>
    <row r="128" spans="1:49" x14ac:dyDescent="0.25">
      <c r="A128" s="5"/>
      <c r="B128" s="3"/>
      <c r="C128" s="415" t="s">
        <v>2086</v>
      </c>
      <c r="D128" s="416" t="s">
        <v>2695</v>
      </c>
      <c r="F128" s="476"/>
      <c r="G128" s="492"/>
      <c r="H128" s="344"/>
      <c r="I128" s="27"/>
      <c r="J128" s="27"/>
      <c r="K128" s="27"/>
      <c r="L128" s="27"/>
      <c r="M128" s="27"/>
      <c r="N128" s="122"/>
      <c r="O128" s="27"/>
      <c r="P128" s="27"/>
      <c r="Q128" s="122"/>
      <c r="R128" s="27"/>
      <c r="S128" s="27"/>
      <c r="T128" s="27"/>
      <c r="U128" s="27"/>
      <c r="V128" s="27"/>
      <c r="W128" s="27"/>
      <c r="X128" s="27"/>
      <c r="Y128" s="50"/>
      <c r="Z128" s="50"/>
      <c r="AA128" s="50"/>
      <c r="AB128" s="50"/>
      <c r="AC128" s="429"/>
      <c r="AD128" s="50"/>
      <c r="AE128" s="50"/>
      <c r="AF128" s="50"/>
      <c r="AG128" s="50"/>
      <c r="AH128" s="50"/>
      <c r="AI128" s="50"/>
      <c r="AJ128" s="50"/>
      <c r="AK128" s="50"/>
      <c r="AL128" s="50"/>
      <c r="AM128" s="335"/>
      <c r="AN128" s="50"/>
      <c r="AO128" s="50"/>
      <c r="AP128" s="51"/>
      <c r="AQ128" s="51"/>
      <c r="AR128" s="55"/>
      <c r="AS128" s="46"/>
      <c r="AT128" s="46"/>
      <c r="AU128" s="46"/>
      <c r="AV128" s="16"/>
      <c r="AW128" s="16"/>
    </row>
    <row r="129" spans="1:49" x14ac:dyDescent="0.25">
      <c r="A129" s="5"/>
      <c r="B129" s="3"/>
      <c r="C129" s="419" t="s">
        <v>802</v>
      </c>
      <c r="D129" s="420" t="s">
        <v>568</v>
      </c>
      <c r="F129" s="522">
        <v>1855000000</v>
      </c>
      <c r="G129" s="543">
        <v>1852628000</v>
      </c>
      <c r="H129" s="543">
        <v>1852628000</v>
      </c>
      <c r="I129" s="27"/>
      <c r="J129" s="27"/>
      <c r="K129" s="27"/>
      <c r="L129" s="27"/>
      <c r="M129" s="27"/>
      <c r="N129" s="122"/>
      <c r="O129" s="27"/>
      <c r="P129" s="27"/>
      <c r="Q129" s="122"/>
      <c r="R129" s="27"/>
      <c r="S129" s="27"/>
      <c r="T129" s="27"/>
      <c r="U129" s="27"/>
      <c r="V129" s="27"/>
      <c r="W129" s="27"/>
      <c r="X129" s="27"/>
      <c r="Y129" s="50"/>
      <c r="Z129" s="50"/>
      <c r="AA129" s="50"/>
      <c r="AB129" s="50"/>
      <c r="AC129" s="493">
        <v>1852628000</v>
      </c>
      <c r="AD129" s="50"/>
      <c r="AE129" s="50"/>
      <c r="AF129" s="50"/>
      <c r="AG129" s="50"/>
      <c r="AH129" s="50"/>
      <c r="AI129" s="50"/>
      <c r="AJ129" s="50"/>
      <c r="AK129" s="50"/>
      <c r="AL129" s="50"/>
      <c r="AM129" s="335"/>
      <c r="AN129" s="50"/>
      <c r="AO129" s="50"/>
      <c r="AP129" s="51"/>
      <c r="AQ129" s="51"/>
      <c r="AR129" s="55"/>
      <c r="AS129" s="46"/>
      <c r="AT129" s="46"/>
      <c r="AU129" s="46"/>
      <c r="AV129" s="16"/>
      <c r="AW129" s="16"/>
    </row>
    <row r="130" spans="1:49" x14ac:dyDescent="0.25">
      <c r="A130" s="5"/>
      <c r="B130" s="3"/>
      <c r="C130" s="3"/>
      <c r="D130" s="547"/>
      <c r="E130" s="27"/>
      <c r="F130" s="512"/>
      <c r="G130" s="117"/>
      <c r="H130" s="513"/>
      <c r="I130" s="27"/>
      <c r="J130" s="27"/>
      <c r="K130" s="27"/>
      <c r="L130" s="27"/>
      <c r="M130" s="27"/>
      <c r="N130" s="122"/>
      <c r="O130" s="27"/>
      <c r="P130" s="27"/>
      <c r="Q130" s="122"/>
      <c r="R130" s="27"/>
      <c r="S130" s="27"/>
      <c r="T130" s="27"/>
      <c r="U130" s="27"/>
      <c r="V130" s="27"/>
      <c r="W130" s="27"/>
      <c r="X130" s="27"/>
      <c r="Y130" s="50"/>
      <c r="Z130" s="50"/>
      <c r="AA130" s="50"/>
      <c r="AB130" s="50"/>
      <c r="AC130" s="101"/>
      <c r="AD130" s="50"/>
      <c r="AE130" s="50"/>
      <c r="AF130" s="50"/>
      <c r="AG130" s="50"/>
      <c r="AH130" s="50"/>
      <c r="AI130" s="50"/>
      <c r="AJ130" s="50"/>
      <c r="AK130" s="50"/>
      <c r="AL130" s="50"/>
      <c r="AM130" s="27"/>
      <c r="AN130" s="50"/>
      <c r="AO130" s="50"/>
      <c r="AP130" s="51"/>
      <c r="AQ130" s="51"/>
      <c r="AR130" s="55"/>
      <c r="AS130" s="46"/>
      <c r="AT130" s="46"/>
      <c r="AU130" s="46"/>
      <c r="AV130" s="16"/>
      <c r="AW130" s="16"/>
    </row>
    <row r="131" spans="1:49" x14ac:dyDescent="0.25">
      <c r="A131" s="7"/>
      <c r="B131" s="4">
        <v>4</v>
      </c>
      <c r="C131" s="4" t="s">
        <v>14</v>
      </c>
      <c r="D131" s="60" t="s">
        <v>3</v>
      </c>
      <c r="E131" s="116">
        <v>19900000</v>
      </c>
      <c r="F131" s="500">
        <f>F134</f>
        <v>215000000</v>
      </c>
      <c r="G131" s="501">
        <f>G134</f>
        <v>207383000</v>
      </c>
      <c r="H131" s="501">
        <f>H134</f>
        <v>207383000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f>H131+I131+J131+K131+L131+M131+N131+W131+X131</f>
        <v>207383000</v>
      </c>
      <c r="Z131" s="25">
        <v>0</v>
      </c>
      <c r="AA131" s="25">
        <v>0</v>
      </c>
      <c r="AB131" s="25">
        <v>0</v>
      </c>
      <c r="AC131" s="25">
        <f>AC134</f>
        <v>177540844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25">
        <v>0</v>
      </c>
      <c r="AJ131" s="25">
        <v>0</v>
      </c>
      <c r="AK131" s="25">
        <v>0</v>
      </c>
      <c r="AL131" s="25">
        <v>0</v>
      </c>
      <c r="AM131" s="25">
        <v>0</v>
      </c>
      <c r="AN131" s="25">
        <v>0</v>
      </c>
      <c r="AO131" s="25">
        <f>AO134</f>
        <v>177540844</v>
      </c>
      <c r="AP131" s="26">
        <f>E131+Y131-AO131</f>
        <v>49742156</v>
      </c>
      <c r="AQ131" s="26"/>
      <c r="AR131" s="259"/>
      <c r="AS131" s="23">
        <f>E131+H131+I131+J131+K131+L131+M131+N131+W131+X131-Z131-AB131-AC131-AL131-AM131-AN131</f>
        <v>49742156</v>
      </c>
      <c r="AT131" s="23">
        <f>AP131-AS131</f>
        <v>0</v>
      </c>
      <c r="AU131" s="23">
        <f>E131</f>
        <v>19900000</v>
      </c>
      <c r="AV131" s="262">
        <f>AS131-AU131</f>
        <v>29842156</v>
      </c>
      <c r="AW131" s="262">
        <f>Y131-AO131</f>
        <v>29842156</v>
      </c>
    </row>
    <row r="132" spans="1:49" x14ac:dyDescent="0.25">
      <c r="A132" s="8"/>
      <c r="B132" s="3"/>
      <c r="C132" s="415" t="s">
        <v>761</v>
      </c>
      <c r="D132" s="416" t="s">
        <v>762</v>
      </c>
      <c r="F132" s="476"/>
      <c r="G132" s="492"/>
      <c r="H132" s="344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8"/>
      <c r="AQ132" s="28"/>
      <c r="AR132" s="407"/>
      <c r="AS132" s="23"/>
      <c r="AT132" s="23"/>
      <c r="AU132" s="23"/>
      <c r="AV132" s="408"/>
      <c r="AW132" s="408"/>
    </row>
    <row r="133" spans="1:49" x14ac:dyDescent="0.25">
      <c r="A133" s="8"/>
      <c r="B133" s="3"/>
      <c r="C133" s="419" t="s">
        <v>763</v>
      </c>
      <c r="D133" s="420" t="s">
        <v>568</v>
      </c>
      <c r="F133" s="476"/>
      <c r="G133" s="492"/>
      <c r="H133" s="344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8"/>
      <c r="AQ133" s="28"/>
      <c r="AR133" s="407"/>
      <c r="AS133" s="23"/>
      <c r="AT133" s="23"/>
      <c r="AU133" s="23"/>
      <c r="AV133" s="408"/>
      <c r="AW133" s="408"/>
    </row>
    <row r="134" spans="1:49" x14ac:dyDescent="0.25">
      <c r="A134" s="8"/>
      <c r="B134" s="3"/>
      <c r="C134" s="419" t="s">
        <v>764</v>
      </c>
      <c r="D134" s="420" t="s">
        <v>570</v>
      </c>
      <c r="F134" s="522">
        <v>215000000</v>
      </c>
      <c r="G134" s="543">
        <v>207383000</v>
      </c>
      <c r="H134" s="560">
        <v>207383000</v>
      </c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493">
        <v>177540844</v>
      </c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493">
        <v>177540844</v>
      </c>
      <c r="AP134" s="28"/>
      <c r="AQ134" s="28"/>
      <c r="AR134" s="407"/>
      <c r="AS134" s="23"/>
      <c r="AT134" s="23"/>
      <c r="AU134" s="23"/>
      <c r="AV134" s="408"/>
      <c r="AW134" s="408"/>
    </row>
    <row r="135" spans="1:49" x14ac:dyDescent="0.25">
      <c r="A135" s="8"/>
      <c r="B135" s="3"/>
      <c r="C135" s="339"/>
      <c r="D135" s="449"/>
      <c r="E135" s="448"/>
      <c r="F135" s="450"/>
      <c r="G135" s="450"/>
      <c r="H135" s="45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8"/>
      <c r="AQ135" s="28"/>
      <c r="AR135" s="407"/>
      <c r="AS135" s="23"/>
      <c r="AT135" s="23"/>
      <c r="AU135" s="23"/>
      <c r="AV135" s="408"/>
      <c r="AW135" s="408"/>
    </row>
    <row r="136" spans="1:49" x14ac:dyDescent="0.25">
      <c r="A136" s="7"/>
      <c r="B136" s="4">
        <v>5</v>
      </c>
      <c r="C136" s="4" t="s">
        <v>15</v>
      </c>
      <c r="D136" s="354" t="s">
        <v>9</v>
      </c>
      <c r="E136" s="116">
        <v>10230000</v>
      </c>
      <c r="F136" s="514">
        <v>0</v>
      </c>
      <c r="G136" s="501">
        <v>0</v>
      </c>
      <c r="H136" s="501">
        <v>0</v>
      </c>
      <c r="I136" s="25">
        <v>0</v>
      </c>
      <c r="J136" s="25">
        <v>0</v>
      </c>
      <c r="K136" s="25"/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f>H136+I136+J136+K136+L136+M136+N136+W136+X136</f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0</v>
      </c>
      <c r="AH136" s="25">
        <v>0</v>
      </c>
      <c r="AI136" s="25">
        <v>0</v>
      </c>
      <c r="AJ136" s="25">
        <v>0</v>
      </c>
      <c r="AK136" s="25">
        <v>0</v>
      </c>
      <c r="AL136" s="25">
        <v>0</v>
      </c>
      <c r="AM136" s="25">
        <v>0</v>
      </c>
      <c r="AN136" s="25">
        <v>0</v>
      </c>
      <c r="AO136" s="25">
        <f>Z136+AA136+AB136+AC136+AL136+AM136+AN136</f>
        <v>0</v>
      </c>
      <c r="AP136" s="26">
        <f>E136+Y136-AO136</f>
        <v>10230000</v>
      </c>
      <c r="AQ136" s="26"/>
      <c r="AR136" s="259"/>
      <c r="AS136" s="23">
        <f>E136+H136+I136+J136+K136+L136+M136+N136+W136+X136-Z136-AB136-AL136-AC136-AM136-AN136</f>
        <v>10230000</v>
      </c>
      <c r="AT136" s="23">
        <f>AP136-AS136</f>
        <v>0</v>
      </c>
      <c r="AU136" s="23">
        <f>E136</f>
        <v>10230000</v>
      </c>
      <c r="AV136" s="262">
        <f>AS136-AU136</f>
        <v>0</v>
      </c>
      <c r="AW136" s="262">
        <f>Y136-AO136</f>
        <v>0</v>
      </c>
    </row>
    <row r="137" spans="1:49" x14ac:dyDescent="0.25">
      <c r="A137" s="5"/>
      <c r="B137" s="3"/>
      <c r="C137" s="3"/>
      <c r="D137" s="61"/>
      <c r="E137" s="27"/>
      <c r="F137" s="515"/>
      <c r="G137" s="515"/>
      <c r="H137" s="515"/>
      <c r="I137" s="50"/>
      <c r="J137" s="50"/>
      <c r="K137" s="137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137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267"/>
      <c r="AO137" s="50"/>
      <c r="AP137" s="51"/>
      <c r="AQ137" s="51"/>
      <c r="AR137" s="55"/>
      <c r="AS137" s="46"/>
      <c r="AT137" s="46"/>
      <c r="AU137" s="46"/>
      <c r="AV137" s="16"/>
      <c r="AW137" s="16"/>
    </row>
    <row r="138" spans="1:49" x14ac:dyDescent="0.25">
      <c r="A138" s="7"/>
      <c r="B138" s="4">
        <v>6</v>
      </c>
      <c r="C138" s="4" t="s">
        <v>16</v>
      </c>
      <c r="D138" s="60" t="s">
        <v>5</v>
      </c>
      <c r="E138" s="25">
        <v>0</v>
      </c>
      <c r="F138" s="500">
        <v>0</v>
      </c>
      <c r="G138" s="501">
        <v>0</v>
      </c>
      <c r="H138" s="501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f>H138+I138+J138+K138+L138+M138+N138+W138+X138</f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6">
        <f>E138+Y138-AO138</f>
        <v>0</v>
      </c>
      <c r="AQ138" s="26"/>
      <c r="AR138" s="259"/>
      <c r="AS138" s="23">
        <f>E138+H138+I138+J138+K138+L138+M138+N138+W138+X138-Z138-AB138-AL138-AC138-AM138-AN138</f>
        <v>0</v>
      </c>
      <c r="AT138" s="23">
        <f>AP138-AS138</f>
        <v>0</v>
      </c>
      <c r="AU138" s="23">
        <f>E138</f>
        <v>0</v>
      </c>
      <c r="AV138" s="262">
        <f>AS138-AU138</f>
        <v>0</v>
      </c>
      <c r="AW138" s="262">
        <f>Y138-AO138</f>
        <v>0</v>
      </c>
    </row>
    <row r="139" spans="1:49" x14ac:dyDescent="0.25">
      <c r="A139" s="9"/>
      <c r="B139" s="6">
        <v>7</v>
      </c>
      <c r="C139" s="6"/>
      <c r="D139" s="62" t="s">
        <v>6</v>
      </c>
      <c r="E139" s="116">
        <v>10330613040.5</v>
      </c>
      <c r="F139" s="500">
        <v>0</v>
      </c>
      <c r="G139" s="501">
        <v>0</v>
      </c>
      <c r="H139" s="501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f>H139+I139+J139+K139+L139+M139+N139+W139+X139</f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7">
        <f>E139+Y139-AO139</f>
        <v>10330613040.5</v>
      </c>
      <c r="AQ139" s="26"/>
      <c r="AR139" s="259"/>
      <c r="AS139" s="23">
        <f>E139+H139+I139+J139+K139+L139+M139+N139+W139+X139-Z139-AB139-AL139-AC139-AM139-AN139</f>
        <v>10330613040.5</v>
      </c>
      <c r="AT139" s="23">
        <f>AP139-AS139</f>
        <v>0</v>
      </c>
      <c r="AU139" s="23">
        <f>E139</f>
        <v>10330613040.5</v>
      </c>
      <c r="AV139" s="262">
        <f>AS139-AU139</f>
        <v>0</v>
      </c>
      <c r="AW139" s="262">
        <f>Y139-AO139</f>
        <v>0</v>
      </c>
    </row>
    <row r="140" spans="1:49" x14ac:dyDescent="0.25">
      <c r="A140" s="5"/>
      <c r="B140" s="108"/>
      <c r="C140" s="468" t="s">
        <v>567</v>
      </c>
      <c r="D140" s="471" t="s">
        <v>568</v>
      </c>
      <c r="E140" s="469"/>
      <c r="F140" s="483"/>
      <c r="G140" s="483"/>
      <c r="H140" s="11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551"/>
      <c r="AQ140" s="28"/>
      <c r="AR140" s="519"/>
      <c r="AS140" s="23"/>
      <c r="AT140" s="23"/>
      <c r="AU140" s="23"/>
      <c r="AV140" s="520"/>
      <c r="AW140" s="520"/>
    </row>
    <row r="141" spans="1:49" x14ac:dyDescent="0.25">
      <c r="A141" s="5"/>
      <c r="B141" s="108"/>
      <c r="C141" s="470" t="s">
        <v>569</v>
      </c>
      <c r="D141" s="471" t="s">
        <v>2683</v>
      </c>
      <c r="E141" s="469"/>
      <c r="F141" s="535">
        <v>71675000</v>
      </c>
      <c r="G141" s="535">
        <v>71250000</v>
      </c>
      <c r="H141" s="535">
        <v>71250000</v>
      </c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551"/>
      <c r="AQ141" s="28"/>
      <c r="AR141" s="519"/>
      <c r="AS141" s="23"/>
      <c r="AT141" s="23"/>
      <c r="AU141" s="23"/>
      <c r="AV141" s="520"/>
      <c r="AW141" s="520"/>
    </row>
    <row r="142" spans="1:49" x14ac:dyDescent="0.25">
      <c r="A142" s="5"/>
      <c r="B142" s="108"/>
      <c r="C142" s="108"/>
      <c r="D142" s="549"/>
      <c r="E142" s="101"/>
      <c r="F142" s="550"/>
      <c r="G142" s="117"/>
      <c r="H142" s="11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551"/>
      <c r="AQ142" s="28"/>
      <c r="AR142" s="519"/>
      <c r="AS142" s="23"/>
      <c r="AT142" s="23"/>
      <c r="AU142" s="23"/>
      <c r="AV142" s="520"/>
      <c r="AW142" s="520"/>
    </row>
    <row r="143" spans="1:49" x14ac:dyDescent="0.25">
      <c r="A143" s="9"/>
      <c r="B143" s="6">
        <v>8</v>
      </c>
      <c r="C143" s="6"/>
      <c r="D143" s="56" t="s">
        <v>32</v>
      </c>
      <c r="E143" s="25">
        <v>92005500</v>
      </c>
      <c r="F143" s="500">
        <v>0</v>
      </c>
      <c r="G143" s="501">
        <v>0</v>
      </c>
      <c r="H143" s="501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f>H143+I143+J143+K143+L143+M143+N143+W143+X143</f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6">
        <f>E143+Y143-AO143</f>
        <v>92005500</v>
      </c>
      <c r="AQ143" s="26"/>
      <c r="AR143" s="259"/>
      <c r="AS143" s="23">
        <f>E143+H143+I143+J143+K143+L143+M143+N143+W143+X143-Z143-AB143-AL143-AC143-AM143-AN143</f>
        <v>92005500</v>
      </c>
      <c r="AT143" s="23">
        <f>AP143-AS143</f>
        <v>0</v>
      </c>
      <c r="AU143" s="23">
        <f>E143</f>
        <v>92005500</v>
      </c>
      <c r="AV143" s="262">
        <f>AS143-AU143</f>
        <v>0</v>
      </c>
      <c r="AW143" s="262">
        <f>Y143-AO143</f>
        <v>0</v>
      </c>
    </row>
    <row r="144" spans="1:49" x14ac:dyDescent="0.25">
      <c r="A144" s="21"/>
      <c r="B144" s="21"/>
      <c r="C144" s="21"/>
      <c r="D144" s="58"/>
      <c r="E144" s="29">
        <f>SUM(E7+E13+E88+E131+E136+E138+E139+E143)</f>
        <v>87904977931.5</v>
      </c>
      <c r="F144" s="516">
        <f>F7+F13+F88+F131+F136+F138+F139+F143</f>
        <v>34337276461</v>
      </c>
      <c r="G144" s="516">
        <f>G7+G13+G88+G131+G136+G138+G139+G143</f>
        <v>32197628301</v>
      </c>
      <c r="H144" s="516">
        <f>H7+H13+H88+H131+H136+H138+H139+H143</f>
        <v>32197628301</v>
      </c>
      <c r="I144" s="29">
        <f t="shared" ref="I144:AP144" si="1">SUM(I7+I13+I88+I131+I136+I138+I139+I143)</f>
        <v>0</v>
      </c>
      <c r="J144" s="29">
        <f t="shared" si="1"/>
        <v>0</v>
      </c>
      <c r="K144" s="29">
        <f t="shared" si="1"/>
        <v>2155000</v>
      </c>
      <c r="L144" s="29">
        <f t="shared" si="1"/>
        <v>0</v>
      </c>
      <c r="M144" s="29">
        <f t="shared" si="1"/>
        <v>1225000</v>
      </c>
      <c r="N144" s="29">
        <f t="shared" si="1"/>
        <v>0</v>
      </c>
      <c r="O144" s="29">
        <f t="shared" si="1"/>
        <v>0</v>
      </c>
      <c r="P144" s="29">
        <f t="shared" si="1"/>
        <v>0</v>
      </c>
      <c r="Q144" s="29">
        <f t="shared" si="1"/>
        <v>0</v>
      </c>
      <c r="R144" s="29">
        <f t="shared" si="1"/>
        <v>0</v>
      </c>
      <c r="S144" s="29">
        <f t="shared" si="1"/>
        <v>0</v>
      </c>
      <c r="T144" s="29">
        <f t="shared" si="1"/>
        <v>0</v>
      </c>
      <c r="U144" s="29">
        <f t="shared" si="1"/>
        <v>0</v>
      </c>
      <c r="V144" s="29">
        <f t="shared" si="1"/>
        <v>0</v>
      </c>
      <c r="W144" s="29">
        <f t="shared" si="1"/>
        <v>0</v>
      </c>
      <c r="X144" s="29">
        <f t="shared" si="1"/>
        <v>0</v>
      </c>
      <c r="Y144" s="29">
        <f t="shared" si="1"/>
        <v>32201008301</v>
      </c>
      <c r="Z144" s="29">
        <f t="shared" si="1"/>
        <v>0</v>
      </c>
      <c r="AA144" s="29">
        <f t="shared" si="1"/>
        <v>0</v>
      </c>
      <c r="AB144" s="29">
        <f t="shared" si="1"/>
        <v>0</v>
      </c>
      <c r="AC144" s="29">
        <f t="shared" si="1"/>
        <v>31452337933</v>
      </c>
      <c r="AD144" s="29">
        <f t="shared" si="1"/>
        <v>0</v>
      </c>
      <c r="AE144" s="29">
        <f t="shared" si="1"/>
        <v>0</v>
      </c>
      <c r="AF144" s="29">
        <f t="shared" si="1"/>
        <v>0</v>
      </c>
      <c r="AG144" s="29">
        <f t="shared" si="1"/>
        <v>0</v>
      </c>
      <c r="AH144" s="29">
        <f t="shared" si="1"/>
        <v>0</v>
      </c>
      <c r="AI144" s="29">
        <f t="shared" si="1"/>
        <v>0</v>
      </c>
      <c r="AJ144" s="29">
        <f t="shared" si="1"/>
        <v>0</v>
      </c>
      <c r="AK144" s="29">
        <f t="shared" si="1"/>
        <v>0</v>
      </c>
      <c r="AL144" s="29">
        <f t="shared" si="1"/>
        <v>0</v>
      </c>
      <c r="AM144" s="29">
        <f t="shared" si="1"/>
        <v>0</v>
      </c>
      <c r="AN144" s="29">
        <f t="shared" si="1"/>
        <v>0</v>
      </c>
      <c r="AO144" s="29">
        <f t="shared" si="1"/>
        <v>31452337933</v>
      </c>
      <c r="AP144" s="29">
        <f t="shared" si="1"/>
        <v>88653648299.5</v>
      </c>
      <c r="AQ144" s="29"/>
      <c r="AR144" s="23"/>
      <c r="AS144" s="23"/>
      <c r="AT144" s="23"/>
      <c r="AU144" s="23"/>
      <c r="AV144" s="262"/>
      <c r="AW144" s="262"/>
    </row>
    <row r="145" spans="6:6" x14ac:dyDescent="0.25">
      <c r="F145" s="264"/>
    </row>
  </sheetData>
  <mergeCells count="32">
    <mergeCell ref="H1:AN1"/>
    <mergeCell ref="G1:G2"/>
    <mergeCell ref="A1:A4"/>
    <mergeCell ref="B1:B4"/>
    <mergeCell ref="C1:C4"/>
    <mergeCell ref="D1:D4"/>
    <mergeCell ref="F1:F2"/>
    <mergeCell ref="F3:F4"/>
    <mergeCell ref="G3:G4"/>
    <mergeCell ref="AL3:AL4"/>
    <mergeCell ref="AM3:AN3"/>
    <mergeCell ref="AO3:AO4"/>
    <mergeCell ref="H3:H4"/>
    <mergeCell ref="I3:I4"/>
    <mergeCell ref="J3:J4"/>
    <mergeCell ref="X3:X4"/>
    <mergeCell ref="AV5:AW5"/>
    <mergeCell ref="Y3:Y4"/>
    <mergeCell ref="Z3:Z4"/>
    <mergeCell ref="AA3:AA4"/>
    <mergeCell ref="AB3:AB4"/>
    <mergeCell ref="AC3:AC4"/>
    <mergeCell ref="AD3:AK3"/>
    <mergeCell ref="AQ1:AQ4"/>
    <mergeCell ref="H2:Y2"/>
    <mergeCell ref="Z2:AO2"/>
    <mergeCell ref="K3:K4"/>
    <mergeCell ref="L3:L4"/>
    <mergeCell ref="M3:M4"/>
    <mergeCell ref="N3:N4"/>
    <mergeCell ref="O3:V3"/>
    <mergeCell ref="W3:W4"/>
  </mergeCells>
  <pageMargins left="0.9055118110236221" right="0.9055118110236221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8"/>
  <sheetViews>
    <sheetView topLeftCell="B1" zoomScale="73" zoomScaleNormal="73" workbookViewId="0">
      <pane ySplit="6" topLeftCell="A196" activePane="bottomLeft" state="frozen"/>
      <selection pane="bottomLeft" activeCell="D171" sqref="D171"/>
    </sheetView>
  </sheetViews>
  <sheetFormatPr defaultRowHeight="15" x14ac:dyDescent="0.25"/>
  <cols>
    <col min="1" max="1" width="29.85546875" customWidth="1"/>
    <col min="2" max="2" width="13.85546875" customWidth="1"/>
    <col min="3" max="3" width="19.7109375" customWidth="1"/>
    <col min="4" max="4" width="116.5703125" customWidth="1"/>
    <col min="5" max="5" width="13.42578125" customWidth="1"/>
    <col min="6" max="6" width="32.85546875" customWidth="1"/>
    <col min="7" max="7" width="20" customWidth="1"/>
    <col min="8" max="8" width="12.28515625" customWidth="1"/>
    <col min="9" max="9" width="24.42578125" customWidth="1"/>
    <col min="10" max="10" width="19.7109375" customWidth="1"/>
    <col min="11" max="11" width="12.85546875" customWidth="1"/>
    <col min="12" max="12" width="15" customWidth="1"/>
    <col min="13" max="13" width="15.42578125" customWidth="1"/>
    <col min="14" max="14" width="11.5703125" customWidth="1"/>
    <col min="18" max="18" width="12.85546875" bestFit="1" customWidth="1"/>
  </cols>
  <sheetData>
    <row r="1" spans="1:10" ht="26.25" x14ac:dyDescent="0.4">
      <c r="A1" s="626" t="s">
        <v>523</v>
      </c>
      <c r="B1" s="626"/>
      <c r="C1" s="626"/>
      <c r="D1" s="626"/>
      <c r="E1" s="626"/>
      <c r="F1" s="626"/>
      <c r="G1" s="626"/>
      <c r="H1" s="626"/>
      <c r="I1" s="626"/>
      <c r="J1" s="626"/>
    </row>
    <row r="2" spans="1:10" x14ac:dyDescent="0.25">
      <c r="A2" s="273"/>
      <c r="B2" s="274"/>
      <c r="C2" s="275"/>
      <c r="D2" s="276"/>
      <c r="E2" s="274"/>
      <c r="F2" s="270"/>
      <c r="G2" s="271"/>
      <c r="H2" s="277"/>
      <c r="I2" s="270"/>
      <c r="J2" s="271"/>
    </row>
    <row r="3" spans="1:10" x14ac:dyDescent="0.25">
      <c r="A3" s="273"/>
      <c r="B3" s="274"/>
      <c r="C3" s="275"/>
      <c r="D3" s="276"/>
      <c r="E3" s="274"/>
      <c r="F3" s="270"/>
      <c r="G3" s="271"/>
      <c r="H3" s="277"/>
      <c r="I3" s="270"/>
      <c r="J3" s="271"/>
    </row>
    <row r="4" spans="1:10" x14ac:dyDescent="0.25">
      <c r="A4" s="278" t="s">
        <v>524</v>
      </c>
      <c r="B4" s="279" t="s">
        <v>525</v>
      </c>
      <c r="C4" s="275"/>
      <c r="D4" s="276"/>
      <c r="E4" s="274"/>
      <c r="F4" s="270"/>
      <c r="G4" s="271"/>
      <c r="H4" s="277"/>
      <c r="I4" s="270"/>
      <c r="J4" s="271"/>
    </row>
    <row r="5" spans="1:10" x14ac:dyDescent="0.25">
      <c r="A5" s="278" t="s">
        <v>526</v>
      </c>
      <c r="B5" s="279" t="s">
        <v>527</v>
      </c>
      <c r="C5" s="280"/>
      <c r="D5" s="276"/>
      <c r="E5" s="274"/>
      <c r="F5" s="270"/>
      <c r="G5" s="271"/>
      <c r="H5" s="277"/>
      <c r="I5" s="270"/>
      <c r="J5" s="271"/>
    </row>
    <row r="6" spans="1:10" ht="24.95" customHeight="1" x14ac:dyDescent="0.25">
      <c r="A6" s="268" t="s">
        <v>528</v>
      </c>
      <c r="B6" s="287" t="s">
        <v>465</v>
      </c>
      <c r="C6" s="288" t="s">
        <v>215</v>
      </c>
      <c r="D6" s="289" t="s">
        <v>466</v>
      </c>
      <c r="E6" s="289" t="s">
        <v>467</v>
      </c>
      <c r="F6" s="289" t="s">
        <v>468</v>
      </c>
      <c r="G6" s="290" t="s">
        <v>215</v>
      </c>
      <c r="H6" s="289" t="s">
        <v>469</v>
      </c>
      <c r="I6" s="289" t="s">
        <v>470</v>
      </c>
      <c r="J6" s="290" t="s">
        <v>215</v>
      </c>
    </row>
    <row r="7" spans="1:10" x14ac:dyDescent="0.25">
      <c r="A7" s="291">
        <v>43227</v>
      </c>
      <c r="B7" s="292">
        <v>201360</v>
      </c>
      <c r="C7" s="272">
        <v>500000000</v>
      </c>
      <c r="D7" s="357" t="s">
        <v>462</v>
      </c>
      <c r="E7" s="281">
        <v>43223</v>
      </c>
      <c r="F7" s="282" t="s">
        <v>463</v>
      </c>
      <c r="G7" s="283">
        <v>500000000</v>
      </c>
      <c r="H7" s="281">
        <v>43223</v>
      </c>
      <c r="I7" s="282" t="s">
        <v>464</v>
      </c>
      <c r="J7" s="283">
        <v>500000000</v>
      </c>
    </row>
    <row r="8" spans="1:10" x14ac:dyDescent="0.25">
      <c r="A8" s="291">
        <v>43248</v>
      </c>
      <c r="B8" s="292">
        <v>201623</v>
      </c>
      <c r="C8" s="272">
        <v>292000000</v>
      </c>
      <c r="D8" s="358" t="s">
        <v>471</v>
      </c>
      <c r="E8" s="281">
        <v>43245</v>
      </c>
      <c r="F8" s="282" t="s">
        <v>472</v>
      </c>
      <c r="G8" s="283">
        <v>292000000</v>
      </c>
      <c r="H8" s="281">
        <v>43248</v>
      </c>
      <c r="I8" s="282" t="s">
        <v>473</v>
      </c>
      <c r="J8" s="283">
        <v>292000000</v>
      </c>
    </row>
    <row r="9" spans="1:10" x14ac:dyDescent="0.25">
      <c r="A9" s="291">
        <v>43251</v>
      </c>
      <c r="B9" s="292">
        <v>201676</v>
      </c>
      <c r="C9" s="272">
        <v>37530000</v>
      </c>
      <c r="D9" s="357" t="s">
        <v>474</v>
      </c>
      <c r="E9" s="281">
        <v>43250</v>
      </c>
      <c r="F9" s="282" t="s">
        <v>475</v>
      </c>
      <c r="G9" s="283">
        <v>37530000</v>
      </c>
      <c r="H9" s="281">
        <v>43250</v>
      </c>
      <c r="I9" s="282" t="s">
        <v>476</v>
      </c>
      <c r="J9" s="283">
        <v>37530000</v>
      </c>
    </row>
    <row r="10" spans="1:10" x14ac:dyDescent="0.25">
      <c r="A10" s="291">
        <v>43291</v>
      </c>
      <c r="B10" s="292">
        <v>202398</v>
      </c>
      <c r="C10" s="272">
        <v>1960224000</v>
      </c>
      <c r="D10" s="357" t="s">
        <v>477</v>
      </c>
      <c r="E10" s="281"/>
      <c r="F10" s="282" t="s">
        <v>478</v>
      </c>
      <c r="G10" s="283">
        <v>1960224000</v>
      </c>
      <c r="H10" s="281"/>
      <c r="I10" s="282" t="s">
        <v>479</v>
      </c>
      <c r="J10" s="283">
        <v>1960224000</v>
      </c>
    </row>
    <row r="11" spans="1:10" x14ac:dyDescent="0.25">
      <c r="A11" s="291">
        <v>43297</v>
      </c>
      <c r="B11" s="292">
        <v>202463</v>
      </c>
      <c r="C11" s="272">
        <v>515901136</v>
      </c>
      <c r="D11" s="357" t="s">
        <v>480</v>
      </c>
      <c r="E11" s="281">
        <v>43293</v>
      </c>
      <c r="F11" s="282" t="s">
        <v>481</v>
      </c>
      <c r="G11" s="283">
        <v>515901136</v>
      </c>
      <c r="H11" s="281">
        <v>43293</v>
      </c>
      <c r="I11" s="282" t="s">
        <v>482</v>
      </c>
      <c r="J11" s="283">
        <v>515901136</v>
      </c>
    </row>
    <row r="12" spans="1:10" x14ac:dyDescent="0.25">
      <c r="A12" s="291">
        <v>43298</v>
      </c>
      <c r="B12" s="292">
        <v>202504</v>
      </c>
      <c r="C12" s="272">
        <v>135000000</v>
      </c>
      <c r="D12" s="357" t="s">
        <v>483</v>
      </c>
      <c r="E12" s="281">
        <v>43297</v>
      </c>
      <c r="F12" s="282" t="s">
        <v>484</v>
      </c>
      <c r="G12" s="283">
        <v>135000000</v>
      </c>
      <c r="H12" s="281">
        <v>43297</v>
      </c>
      <c r="I12" s="282" t="s">
        <v>485</v>
      </c>
      <c r="J12" s="283">
        <v>135000000</v>
      </c>
    </row>
    <row r="13" spans="1:10" x14ac:dyDescent="0.25">
      <c r="A13" s="291">
        <v>43300</v>
      </c>
      <c r="B13" s="292">
        <v>202539</v>
      </c>
      <c r="C13" s="272">
        <v>110105930</v>
      </c>
      <c r="D13" s="357" t="s">
        <v>486</v>
      </c>
      <c r="E13" s="281">
        <v>43293</v>
      </c>
      <c r="F13" s="282" t="s">
        <v>487</v>
      </c>
      <c r="G13" s="283">
        <v>110105930</v>
      </c>
      <c r="H13" s="281">
        <v>43293</v>
      </c>
      <c r="I13" s="282" t="s">
        <v>488</v>
      </c>
      <c r="J13" s="283">
        <v>110105930</v>
      </c>
    </row>
    <row r="14" spans="1:10" x14ac:dyDescent="0.25">
      <c r="A14" s="291">
        <v>43300</v>
      </c>
      <c r="B14" s="292">
        <v>202538</v>
      </c>
      <c r="C14" s="272">
        <v>1732347561</v>
      </c>
      <c r="D14" s="357" t="s">
        <v>489</v>
      </c>
      <c r="E14" s="281">
        <v>43293</v>
      </c>
      <c r="F14" s="282" t="s">
        <v>490</v>
      </c>
      <c r="G14" s="283">
        <v>1732347561</v>
      </c>
      <c r="H14" s="281">
        <v>43293</v>
      </c>
      <c r="I14" s="282" t="s">
        <v>491</v>
      </c>
      <c r="J14" s="283">
        <v>1732347561</v>
      </c>
    </row>
    <row r="15" spans="1:10" x14ac:dyDescent="0.25">
      <c r="A15" s="291">
        <v>43300</v>
      </c>
      <c r="B15" s="292">
        <v>202540</v>
      </c>
      <c r="C15" s="272">
        <v>403721791</v>
      </c>
      <c r="D15" s="357" t="s">
        <v>492</v>
      </c>
      <c r="E15" s="281">
        <v>43298</v>
      </c>
      <c r="F15" s="282" t="s">
        <v>493</v>
      </c>
      <c r="G15" s="283">
        <v>403721791</v>
      </c>
      <c r="H15" s="281">
        <v>43298</v>
      </c>
      <c r="I15" s="282" t="s">
        <v>494</v>
      </c>
      <c r="J15" s="283">
        <v>403721791</v>
      </c>
    </row>
    <row r="16" spans="1:10" x14ac:dyDescent="0.25">
      <c r="A16" s="291">
        <v>43305</v>
      </c>
      <c r="B16" s="292">
        <v>202612</v>
      </c>
      <c r="C16" s="272">
        <v>195000000</v>
      </c>
      <c r="D16" s="357" t="s">
        <v>495</v>
      </c>
      <c r="E16" s="281">
        <v>43300</v>
      </c>
      <c r="F16" s="282" t="s">
        <v>496</v>
      </c>
      <c r="G16" s="283">
        <v>195000000</v>
      </c>
      <c r="H16" s="281">
        <v>43300</v>
      </c>
      <c r="I16" s="282" t="s">
        <v>497</v>
      </c>
      <c r="J16" s="283">
        <v>195000000</v>
      </c>
    </row>
    <row r="17" spans="1:18" x14ac:dyDescent="0.25">
      <c r="A17" s="291">
        <v>43315</v>
      </c>
      <c r="B17" s="292">
        <v>202914</v>
      </c>
      <c r="C17" s="272">
        <v>59300000</v>
      </c>
      <c r="D17" s="357" t="s">
        <v>498</v>
      </c>
      <c r="E17" s="281">
        <v>43305</v>
      </c>
      <c r="F17" s="282" t="s">
        <v>499</v>
      </c>
      <c r="G17" s="283">
        <v>59300000</v>
      </c>
      <c r="H17" s="281">
        <v>43305</v>
      </c>
      <c r="I17" s="282" t="s">
        <v>500</v>
      </c>
      <c r="J17" s="283">
        <v>59300000</v>
      </c>
    </row>
    <row r="18" spans="1:18" x14ac:dyDescent="0.25">
      <c r="A18" s="291">
        <v>43315</v>
      </c>
      <c r="B18" s="292">
        <v>202923</v>
      </c>
      <c r="C18" s="272">
        <v>432500000</v>
      </c>
      <c r="D18" s="357" t="s">
        <v>501</v>
      </c>
      <c r="E18" s="281">
        <v>43301</v>
      </c>
      <c r="F18" s="282" t="s">
        <v>502</v>
      </c>
      <c r="G18" s="283">
        <v>432500000</v>
      </c>
      <c r="H18" s="281">
        <v>43301</v>
      </c>
      <c r="I18" s="282" t="s">
        <v>503</v>
      </c>
      <c r="J18" s="283">
        <v>432500000</v>
      </c>
    </row>
    <row r="19" spans="1:18" x14ac:dyDescent="0.25">
      <c r="A19" s="291">
        <v>43327</v>
      </c>
      <c r="B19" s="292">
        <v>203054</v>
      </c>
      <c r="C19" s="272">
        <v>135000000</v>
      </c>
      <c r="D19" s="357" t="s">
        <v>504</v>
      </c>
      <c r="E19" s="281">
        <v>43325</v>
      </c>
      <c r="F19" s="282" t="s">
        <v>505</v>
      </c>
      <c r="G19" s="283">
        <v>135000000</v>
      </c>
      <c r="H19" s="281">
        <v>43325</v>
      </c>
      <c r="I19" s="282" t="s">
        <v>506</v>
      </c>
      <c r="J19" s="283">
        <v>135000000</v>
      </c>
    </row>
    <row r="20" spans="1:18" x14ac:dyDescent="0.25">
      <c r="A20" s="291">
        <v>43335</v>
      </c>
      <c r="B20" s="292">
        <v>203201</v>
      </c>
      <c r="C20" s="272">
        <v>167914000</v>
      </c>
      <c r="D20" s="357" t="s">
        <v>507</v>
      </c>
      <c r="E20" s="281">
        <v>43332</v>
      </c>
      <c r="F20" s="282" t="s">
        <v>508</v>
      </c>
      <c r="G20" s="272">
        <v>167914000</v>
      </c>
      <c r="H20" s="281">
        <v>43332</v>
      </c>
      <c r="I20" s="282" t="s">
        <v>509</v>
      </c>
      <c r="J20" s="272">
        <v>167914000</v>
      </c>
    </row>
    <row r="21" spans="1:18" x14ac:dyDescent="0.25">
      <c r="A21" s="291">
        <v>43339</v>
      </c>
      <c r="B21" s="292">
        <v>203224</v>
      </c>
      <c r="C21" s="272">
        <v>199133000</v>
      </c>
      <c r="D21" s="357" t="s">
        <v>510</v>
      </c>
      <c r="E21" s="281">
        <v>43335</v>
      </c>
      <c r="F21" s="282" t="s">
        <v>511</v>
      </c>
      <c r="G21" s="272">
        <v>199133000</v>
      </c>
      <c r="H21" s="281">
        <v>43335</v>
      </c>
      <c r="I21" s="282" t="s">
        <v>512</v>
      </c>
      <c r="J21" s="272">
        <v>199133000</v>
      </c>
    </row>
    <row r="22" spans="1:18" x14ac:dyDescent="0.25">
      <c r="A22" s="293">
        <v>43339</v>
      </c>
      <c r="B22" s="282">
        <v>203216</v>
      </c>
      <c r="C22" s="272">
        <v>38029100</v>
      </c>
      <c r="D22" s="357" t="s">
        <v>513</v>
      </c>
      <c r="E22" s="281">
        <v>43336</v>
      </c>
      <c r="F22" s="282" t="s">
        <v>514</v>
      </c>
      <c r="G22" s="272">
        <v>38029100</v>
      </c>
      <c r="H22" s="281">
        <v>43336</v>
      </c>
      <c r="I22" s="282" t="s">
        <v>515</v>
      </c>
      <c r="J22" s="272">
        <v>38029100</v>
      </c>
    </row>
    <row r="23" spans="1:18" x14ac:dyDescent="0.25">
      <c r="A23" s="274"/>
      <c r="B23" s="274"/>
      <c r="C23" s="275"/>
      <c r="D23" s="275"/>
      <c r="E23" s="284"/>
      <c r="F23" s="285"/>
      <c r="G23" s="286"/>
      <c r="H23" s="284"/>
      <c r="I23" s="285"/>
      <c r="J23" s="286"/>
    </row>
    <row r="24" spans="1:18" x14ac:dyDescent="0.25">
      <c r="A24" s="345">
        <v>43364</v>
      </c>
      <c r="B24" s="346">
        <v>203681</v>
      </c>
      <c r="C24" s="272">
        <v>82579451</v>
      </c>
      <c r="D24" s="358" t="s">
        <v>1094</v>
      </c>
      <c r="E24" s="347">
        <v>43360</v>
      </c>
      <c r="F24" s="348" t="s">
        <v>1095</v>
      </c>
      <c r="G24" s="272">
        <v>82579451</v>
      </c>
      <c r="H24" s="347">
        <v>43360</v>
      </c>
      <c r="I24" s="348" t="s">
        <v>1128</v>
      </c>
      <c r="J24" s="272">
        <v>82579451</v>
      </c>
      <c r="K24" s="625" t="s">
        <v>1096</v>
      </c>
      <c r="L24" s="625"/>
      <c r="M24" s="625" t="s">
        <v>1097</v>
      </c>
      <c r="N24" s="625"/>
    </row>
    <row r="25" spans="1:18" x14ac:dyDescent="0.25">
      <c r="A25" s="345">
        <v>43364</v>
      </c>
      <c r="B25" s="346">
        <v>203682</v>
      </c>
      <c r="C25" s="272">
        <v>302791324</v>
      </c>
      <c r="D25" s="358" t="s">
        <v>1098</v>
      </c>
      <c r="E25" s="347">
        <v>43360</v>
      </c>
      <c r="F25" s="348" t="s">
        <v>1099</v>
      </c>
      <c r="G25" s="272">
        <v>302791324</v>
      </c>
      <c r="H25" s="347">
        <v>43360</v>
      </c>
      <c r="I25" s="348" t="s">
        <v>1129</v>
      </c>
      <c r="J25" s="272">
        <v>302791324</v>
      </c>
      <c r="K25" s="625" t="s">
        <v>1096</v>
      </c>
      <c r="L25" s="625"/>
      <c r="M25" s="625" t="s">
        <v>1097</v>
      </c>
      <c r="N25" s="625"/>
    </row>
    <row r="26" spans="1:18" x14ac:dyDescent="0.25">
      <c r="A26" s="345">
        <v>43364</v>
      </c>
      <c r="B26" s="346">
        <v>203639</v>
      </c>
      <c r="C26" s="272">
        <v>778500000</v>
      </c>
      <c r="D26" s="358" t="s">
        <v>1100</v>
      </c>
      <c r="E26" s="347">
        <v>43362</v>
      </c>
      <c r="F26" s="346" t="s">
        <v>1101</v>
      </c>
      <c r="G26" s="272">
        <v>778500000</v>
      </c>
      <c r="H26" s="347">
        <v>43362</v>
      </c>
      <c r="I26" s="346" t="s">
        <v>1130</v>
      </c>
      <c r="J26" s="272">
        <v>778500000</v>
      </c>
      <c r="K26" s="625" t="s">
        <v>1096</v>
      </c>
      <c r="L26" s="625"/>
      <c r="M26" s="625" t="s">
        <v>1097</v>
      </c>
      <c r="N26" s="625"/>
    </row>
    <row r="27" spans="1:18" x14ac:dyDescent="0.25">
      <c r="A27" s="345">
        <v>43364</v>
      </c>
      <c r="B27" s="346">
        <v>203677</v>
      </c>
      <c r="C27" s="272">
        <v>1299260664</v>
      </c>
      <c r="D27" s="358" t="s">
        <v>1102</v>
      </c>
      <c r="E27" s="347">
        <v>43360</v>
      </c>
      <c r="F27" s="348" t="s">
        <v>1105</v>
      </c>
      <c r="G27" s="272">
        <v>1299260664</v>
      </c>
      <c r="H27" s="347">
        <v>43360</v>
      </c>
      <c r="I27" s="348" t="s">
        <v>1131</v>
      </c>
      <c r="J27" s="272">
        <v>1299260664</v>
      </c>
      <c r="K27" s="625" t="s">
        <v>1096</v>
      </c>
      <c r="L27" s="625"/>
      <c r="M27" s="625" t="s">
        <v>1097</v>
      </c>
      <c r="N27" s="625"/>
    </row>
    <row r="28" spans="1:18" x14ac:dyDescent="0.25">
      <c r="A28" s="345">
        <v>43367</v>
      </c>
      <c r="B28" s="346">
        <v>203686</v>
      </c>
      <c r="C28" s="272">
        <v>386925852</v>
      </c>
      <c r="D28" s="358" t="s">
        <v>1103</v>
      </c>
      <c r="E28" s="347">
        <v>43367</v>
      </c>
      <c r="F28" s="348" t="s">
        <v>1104</v>
      </c>
      <c r="G28" s="272">
        <v>386925852</v>
      </c>
      <c r="H28" s="347">
        <v>43367</v>
      </c>
      <c r="I28" s="348" t="s">
        <v>1132</v>
      </c>
      <c r="J28" s="272">
        <v>386925852</v>
      </c>
      <c r="K28" s="625" t="s">
        <v>1096</v>
      </c>
      <c r="L28" s="625"/>
      <c r="M28" s="625" t="s">
        <v>1097</v>
      </c>
      <c r="N28" s="625"/>
    </row>
    <row r="29" spans="1:18" x14ac:dyDescent="0.25">
      <c r="A29" s="345">
        <v>43369</v>
      </c>
      <c r="B29" s="346">
        <v>203756</v>
      </c>
      <c r="C29" s="272">
        <v>47740000</v>
      </c>
      <c r="D29" s="358" t="s">
        <v>1106</v>
      </c>
      <c r="E29" s="347">
        <v>43368</v>
      </c>
      <c r="F29" s="348" t="s">
        <v>1108</v>
      </c>
      <c r="G29" s="272">
        <v>47740000</v>
      </c>
      <c r="H29" s="347">
        <v>43368</v>
      </c>
      <c r="I29" s="348" t="s">
        <v>1133</v>
      </c>
      <c r="J29" s="272">
        <v>47740000</v>
      </c>
      <c r="K29" s="625" t="s">
        <v>1109</v>
      </c>
      <c r="L29" s="625"/>
      <c r="M29" t="s">
        <v>1110</v>
      </c>
      <c r="R29" s="344">
        <v>46307800</v>
      </c>
    </row>
    <row r="30" spans="1:18" x14ac:dyDescent="0.25">
      <c r="A30" s="348"/>
      <c r="B30" s="348"/>
      <c r="C30" s="348"/>
      <c r="D30" s="358" t="s">
        <v>1107</v>
      </c>
      <c r="E30" s="348"/>
      <c r="F30" s="348"/>
      <c r="G30" s="348"/>
      <c r="H30" s="348"/>
      <c r="I30" s="348"/>
      <c r="J30" s="348"/>
      <c r="K30" s="625" t="s">
        <v>1111</v>
      </c>
      <c r="L30" s="625"/>
      <c r="M30" t="s">
        <v>1112</v>
      </c>
      <c r="R30" s="344">
        <v>1432200</v>
      </c>
    </row>
    <row r="31" spans="1:18" x14ac:dyDescent="0.25">
      <c r="A31" s="348"/>
      <c r="B31" s="348"/>
      <c r="C31" s="348"/>
      <c r="D31" s="358" t="s">
        <v>1115</v>
      </c>
      <c r="E31" s="348"/>
      <c r="F31" s="348"/>
      <c r="G31" s="348"/>
      <c r="H31" s="348"/>
      <c r="I31" s="348"/>
      <c r="J31" s="348"/>
    </row>
    <row r="32" spans="1:18" x14ac:dyDescent="0.25">
      <c r="A32" s="348"/>
      <c r="B32" s="348"/>
      <c r="C32" s="348"/>
      <c r="D32" s="358" t="s">
        <v>1116</v>
      </c>
      <c r="E32" s="348"/>
      <c r="F32" s="348"/>
      <c r="G32" s="348"/>
      <c r="H32" s="348"/>
      <c r="I32" s="348"/>
      <c r="J32" s="348"/>
    </row>
    <row r="33" spans="1:10" x14ac:dyDescent="0.25">
      <c r="A33" s="348"/>
      <c r="B33" s="348"/>
      <c r="C33" s="348"/>
      <c r="D33" s="358" t="s">
        <v>1117</v>
      </c>
      <c r="E33" s="348"/>
      <c r="F33" s="348"/>
      <c r="G33" s="348"/>
      <c r="H33" s="348"/>
      <c r="I33" s="348"/>
      <c r="J33" s="348"/>
    </row>
    <row r="34" spans="1:10" x14ac:dyDescent="0.25">
      <c r="A34" s="348"/>
      <c r="B34" s="348"/>
      <c r="C34" s="348"/>
      <c r="D34" s="358" t="s">
        <v>1118</v>
      </c>
      <c r="E34" s="348"/>
      <c r="F34" s="348"/>
      <c r="G34" s="348"/>
      <c r="H34" s="348"/>
      <c r="I34" s="348"/>
      <c r="J34" s="348"/>
    </row>
    <row r="35" spans="1:10" x14ac:dyDescent="0.25">
      <c r="A35" s="348"/>
      <c r="B35" s="348"/>
      <c r="C35" s="348"/>
      <c r="D35" s="358" t="s">
        <v>1119</v>
      </c>
      <c r="E35" s="348"/>
      <c r="F35" s="348"/>
      <c r="G35" s="348"/>
      <c r="H35" s="348"/>
      <c r="I35" s="348"/>
      <c r="J35" s="348"/>
    </row>
    <row r="36" spans="1:10" x14ac:dyDescent="0.25">
      <c r="A36" s="348"/>
      <c r="B36" s="348"/>
      <c r="C36" s="348"/>
      <c r="D36" s="358" t="s">
        <v>1120</v>
      </c>
      <c r="E36" s="348"/>
      <c r="F36" s="348"/>
      <c r="G36" s="348"/>
      <c r="H36" s="348"/>
      <c r="I36" s="348"/>
      <c r="J36" s="348"/>
    </row>
    <row r="37" spans="1:10" x14ac:dyDescent="0.25">
      <c r="A37" s="345">
        <v>43369</v>
      </c>
      <c r="B37" s="346">
        <v>203757</v>
      </c>
      <c r="C37" s="272">
        <v>466246000</v>
      </c>
      <c r="D37" s="358" t="s">
        <v>1113</v>
      </c>
      <c r="E37" s="347">
        <v>43369</v>
      </c>
      <c r="F37" s="348" t="s">
        <v>1114</v>
      </c>
      <c r="G37" s="272">
        <v>466246000</v>
      </c>
      <c r="H37" s="347">
        <v>43369</v>
      </c>
      <c r="I37" s="348" t="s">
        <v>1134</v>
      </c>
      <c r="J37" s="272">
        <v>466246000</v>
      </c>
    </row>
    <row r="38" spans="1:10" x14ac:dyDescent="0.25">
      <c r="A38" s="348"/>
      <c r="B38" s="348"/>
      <c r="C38" s="348"/>
      <c r="D38" s="358" t="s">
        <v>1121</v>
      </c>
      <c r="E38" s="348"/>
      <c r="F38" s="348"/>
      <c r="G38" s="348"/>
      <c r="H38" s="348"/>
      <c r="I38" s="348"/>
      <c r="J38" s="348"/>
    </row>
    <row r="39" spans="1:10" x14ac:dyDescent="0.25">
      <c r="A39" s="348"/>
      <c r="B39" s="348"/>
      <c r="C39" s="348"/>
      <c r="D39" s="358" t="s">
        <v>1122</v>
      </c>
      <c r="E39" s="348"/>
      <c r="F39" s="348"/>
      <c r="G39" s="348"/>
      <c r="H39" s="348"/>
      <c r="I39" s="348"/>
      <c r="J39" s="348"/>
    </row>
    <row r="40" spans="1:10" x14ac:dyDescent="0.25">
      <c r="A40" s="348"/>
      <c r="B40" s="348"/>
      <c r="C40" s="348"/>
      <c r="D40" s="358" t="s">
        <v>1123</v>
      </c>
      <c r="E40" s="348"/>
      <c r="F40" s="348"/>
      <c r="G40" s="348"/>
      <c r="H40" s="348"/>
      <c r="I40" s="348"/>
      <c r="J40" s="348"/>
    </row>
    <row r="41" spans="1:10" x14ac:dyDescent="0.25">
      <c r="A41" s="348"/>
      <c r="B41" s="348"/>
      <c r="C41" s="348"/>
      <c r="D41" s="358" t="s">
        <v>1124</v>
      </c>
      <c r="E41" s="348"/>
      <c r="F41" s="348"/>
      <c r="G41" s="348"/>
      <c r="H41" s="348"/>
      <c r="I41" s="348"/>
      <c r="J41" s="348"/>
    </row>
    <row r="42" spans="1:10" x14ac:dyDescent="0.25">
      <c r="A42" s="348"/>
      <c r="B42" s="348"/>
      <c r="C42" s="348"/>
      <c r="D42" s="358" t="s">
        <v>1125</v>
      </c>
      <c r="E42" s="348"/>
      <c r="F42" s="348"/>
      <c r="G42" s="348"/>
      <c r="H42" s="348"/>
      <c r="I42" s="348"/>
      <c r="J42" s="348"/>
    </row>
    <row r="43" spans="1:10" x14ac:dyDescent="0.25">
      <c r="A43" s="348"/>
      <c r="B43" s="348"/>
      <c r="C43" s="348"/>
      <c r="D43" s="358" t="s">
        <v>1126</v>
      </c>
      <c r="E43" s="348"/>
      <c r="F43" s="348"/>
      <c r="G43" s="348"/>
      <c r="H43" s="348"/>
      <c r="I43" s="348"/>
      <c r="J43" s="348"/>
    </row>
    <row r="44" spans="1:10" x14ac:dyDescent="0.25">
      <c r="A44" s="348"/>
      <c r="B44" s="348"/>
      <c r="C44" s="348"/>
      <c r="D44" s="358" t="s">
        <v>1127</v>
      </c>
      <c r="E44" s="348"/>
      <c r="F44" s="348"/>
      <c r="G44" s="348"/>
      <c r="H44" s="348"/>
      <c r="I44" s="348"/>
      <c r="J44" s="348"/>
    </row>
    <row r="45" spans="1:10" x14ac:dyDescent="0.25">
      <c r="A45" s="345"/>
      <c r="B45" s="348"/>
      <c r="C45" s="348"/>
      <c r="D45" s="348"/>
      <c r="E45" s="348"/>
      <c r="F45" s="348"/>
      <c r="G45" s="348"/>
      <c r="H45" s="348"/>
      <c r="I45" s="348"/>
      <c r="J45" s="348"/>
    </row>
    <row r="46" spans="1:10" x14ac:dyDescent="0.25">
      <c r="A46" s="363">
        <v>43384</v>
      </c>
      <c r="B46">
        <v>204077</v>
      </c>
      <c r="C46" s="344">
        <v>145885000</v>
      </c>
      <c r="D46" s="364" t="s">
        <v>1135</v>
      </c>
    </row>
    <row r="47" spans="1:10" x14ac:dyDescent="0.25">
      <c r="D47" s="364" t="s">
        <v>1136</v>
      </c>
    </row>
    <row r="48" spans="1:10" x14ac:dyDescent="0.25">
      <c r="D48" s="364" t="s">
        <v>1137</v>
      </c>
    </row>
    <row r="49" spans="1:10" x14ac:dyDescent="0.25">
      <c r="C49" s="159">
        <v>145885000</v>
      </c>
      <c r="D49" s="364" t="s">
        <v>1138</v>
      </c>
    </row>
    <row r="50" spans="1:10" x14ac:dyDescent="0.25">
      <c r="D50" s="364" t="s">
        <v>1139</v>
      </c>
    </row>
    <row r="51" spans="1:10" x14ac:dyDescent="0.25">
      <c r="A51" s="363">
        <v>43397</v>
      </c>
      <c r="B51">
        <v>204277</v>
      </c>
      <c r="C51" s="159">
        <v>48454000</v>
      </c>
      <c r="D51" s="364" t="s">
        <v>1140</v>
      </c>
      <c r="G51" s="159">
        <v>48454000</v>
      </c>
    </row>
    <row r="52" spans="1:10" x14ac:dyDescent="0.25">
      <c r="D52" s="364" t="s">
        <v>2461</v>
      </c>
    </row>
    <row r="53" spans="1:10" x14ac:dyDescent="0.25">
      <c r="D53" s="202"/>
    </row>
    <row r="54" spans="1:10" x14ac:dyDescent="0.25">
      <c r="C54" s="159">
        <v>519000000</v>
      </c>
      <c r="D54" s="202" t="s">
        <v>1097</v>
      </c>
      <c r="F54" t="s">
        <v>2463</v>
      </c>
      <c r="G54" s="159">
        <v>519000000</v>
      </c>
      <c r="I54" t="s">
        <v>2464</v>
      </c>
    </row>
    <row r="55" spans="1:10" x14ac:dyDescent="0.25">
      <c r="D55" s="202" t="s">
        <v>2462</v>
      </c>
    </row>
    <row r="57" spans="1:10" x14ac:dyDescent="0.25">
      <c r="A57" s="363">
        <v>43418</v>
      </c>
      <c r="B57">
        <v>204711</v>
      </c>
      <c r="C57" s="159">
        <v>38000000</v>
      </c>
      <c r="D57" t="s">
        <v>1141</v>
      </c>
      <c r="F57" t="s">
        <v>1144</v>
      </c>
      <c r="G57" s="159">
        <v>38000000</v>
      </c>
      <c r="I57" t="s">
        <v>1169</v>
      </c>
    </row>
    <row r="58" spans="1:10" x14ac:dyDescent="0.25">
      <c r="D58" t="s">
        <v>1142</v>
      </c>
    </row>
    <row r="59" spans="1:10" x14ac:dyDescent="0.25">
      <c r="D59" t="s">
        <v>1143</v>
      </c>
    </row>
    <row r="61" spans="1:10" x14ac:dyDescent="0.25">
      <c r="A61" s="363">
        <v>43418</v>
      </c>
      <c r="B61">
        <v>204724</v>
      </c>
      <c r="C61" s="159">
        <v>277654000</v>
      </c>
      <c r="D61" t="s">
        <v>1145</v>
      </c>
      <c r="F61" t="s">
        <v>1146</v>
      </c>
      <c r="G61" s="159">
        <v>277654000</v>
      </c>
      <c r="I61" t="s">
        <v>1168</v>
      </c>
    </row>
    <row r="63" spans="1:10" x14ac:dyDescent="0.25">
      <c r="A63" s="363">
        <v>43413</v>
      </c>
      <c r="B63">
        <v>204629</v>
      </c>
      <c r="C63" s="159">
        <v>227780000</v>
      </c>
      <c r="D63" t="s">
        <v>1147</v>
      </c>
      <c r="F63" t="s">
        <v>1149</v>
      </c>
      <c r="G63" s="159">
        <v>227780000</v>
      </c>
      <c r="I63" s="625" t="s">
        <v>1172</v>
      </c>
      <c r="J63" s="625"/>
    </row>
    <row r="64" spans="1:10" x14ac:dyDescent="0.25">
      <c r="D64" t="s">
        <v>1148</v>
      </c>
    </row>
    <row r="66" spans="1:9" x14ac:dyDescent="0.25">
      <c r="A66" s="363">
        <v>43404</v>
      </c>
      <c r="B66">
        <v>204518</v>
      </c>
      <c r="C66" s="159">
        <v>387300000</v>
      </c>
      <c r="D66" t="s">
        <v>1150</v>
      </c>
      <c r="I66" t="s">
        <v>1171</v>
      </c>
    </row>
    <row r="67" spans="1:9" x14ac:dyDescent="0.25">
      <c r="D67" t="s">
        <v>1151</v>
      </c>
      <c r="F67" t="s">
        <v>1152</v>
      </c>
      <c r="G67" s="159">
        <v>387300000</v>
      </c>
    </row>
    <row r="69" spans="1:9" x14ac:dyDescent="0.25">
      <c r="A69" s="363">
        <v>43402</v>
      </c>
      <c r="B69">
        <v>204334</v>
      </c>
      <c r="C69" s="159">
        <v>82579451</v>
      </c>
      <c r="D69" t="s">
        <v>1097</v>
      </c>
      <c r="F69" t="s">
        <v>1154</v>
      </c>
      <c r="G69" s="159">
        <v>82579451</v>
      </c>
      <c r="I69" t="s">
        <v>1170</v>
      </c>
    </row>
    <row r="70" spans="1:9" x14ac:dyDescent="0.25">
      <c r="D70" t="s">
        <v>1153</v>
      </c>
    </row>
    <row r="71" spans="1:9" x14ac:dyDescent="0.25">
      <c r="A71" s="363">
        <v>43404</v>
      </c>
      <c r="B71">
        <v>204520</v>
      </c>
      <c r="C71" s="159">
        <v>386925852</v>
      </c>
      <c r="D71" t="s">
        <v>1097</v>
      </c>
      <c r="F71" t="s">
        <v>1156</v>
      </c>
      <c r="G71" s="159">
        <v>386925852</v>
      </c>
      <c r="I71" t="s">
        <v>1170</v>
      </c>
    </row>
    <row r="72" spans="1:9" x14ac:dyDescent="0.25">
      <c r="D72" t="s">
        <v>1155</v>
      </c>
    </row>
    <row r="73" spans="1:9" x14ac:dyDescent="0.25">
      <c r="A73" s="363">
        <v>43404</v>
      </c>
      <c r="B73">
        <v>204525</v>
      </c>
      <c r="C73" s="159">
        <v>1299260664</v>
      </c>
      <c r="D73" t="s">
        <v>1097</v>
      </c>
      <c r="I73" t="s">
        <v>1170</v>
      </c>
    </row>
    <row r="74" spans="1:9" x14ac:dyDescent="0.25">
      <c r="D74" t="s">
        <v>1157</v>
      </c>
      <c r="F74" t="s">
        <v>1158</v>
      </c>
      <c r="G74" s="159">
        <v>1299260664</v>
      </c>
    </row>
    <row r="75" spans="1:9" x14ac:dyDescent="0.25">
      <c r="A75" s="363">
        <v>43404</v>
      </c>
      <c r="B75">
        <v>204529</v>
      </c>
      <c r="C75" s="159">
        <v>302791324</v>
      </c>
      <c r="D75" t="s">
        <v>1097</v>
      </c>
      <c r="I75" t="s">
        <v>1170</v>
      </c>
    </row>
    <row r="76" spans="1:9" x14ac:dyDescent="0.25">
      <c r="D76" t="s">
        <v>1159</v>
      </c>
      <c r="F76" t="s">
        <v>1160</v>
      </c>
      <c r="G76" s="159">
        <v>302791324</v>
      </c>
    </row>
    <row r="77" spans="1:9" x14ac:dyDescent="0.25">
      <c r="G77" s="159"/>
    </row>
    <row r="78" spans="1:9" x14ac:dyDescent="0.25">
      <c r="C78" s="159">
        <v>30778000</v>
      </c>
      <c r="D78" t="s">
        <v>2465</v>
      </c>
      <c r="F78" t="s">
        <v>2466</v>
      </c>
      <c r="G78" s="159">
        <v>30778000</v>
      </c>
      <c r="I78" t="s">
        <v>2469</v>
      </c>
    </row>
    <row r="79" spans="1:9" x14ac:dyDescent="0.25">
      <c r="C79" s="159">
        <v>20676000</v>
      </c>
      <c r="D79" t="s">
        <v>2467</v>
      </c>
      <c r="G79" s="159">
        <v>20676000</v>
      </c>
      <c r="I79" t="s">
        <v>2470</v>
      </c>
    </row>
    <row r="80" spans="1:9" x14ac:dyDescent="0.25">
      <c r="C80" s="159">
        <v>5965500</v>
      </c>
      <c r="D80" t="s">
        <v>2468</v>
      </c>
      <c r="G80" s="159">
        <v>5965500</v>
      </c>
      <c r="I80" t="s">
        <v>2471</v>
      </c>
    </row>
    <row r="81" spans="1:9" x14ac:dyDescent="0.25">
      <c r="C81" s="159"/>
      <c r="D81" t="s">
        <v>2472</v>
      </c>
      <c r="G81" s="159"/>
    </row>
    <row r="82" spans="1:9" x14ac:dyDescent="0.25">
      <c r="G82" s="159"/>
    </row>
    <row r="83" spans="1:9" x14ac:dyDescent="0.25">
      <c r="C83" s="159">
        <v>121000000</v>
      </c>
      <c r="D83" t="s">
        <v>2457</v>
      </c>
      <c r="F83" t="s">
        <v>2459</v>
      </c>
      <c r="G83" s="159">
        <v>121000000</v>
      </c>
      <c r="I83" t="s">
        <v>2460</v>
      </c>
    </row>
    <row r="84" spans="1:9" x14ac:dyDescent="0.25">
      <c r="C84" s="159"/>
      <c r="D84" t="s">
        <v>2458</v>
      </c>
      <c r="G84" s="159"/>
    </row>
    <row r="85" spans="1:9" x14ac:dyDescent="0.25">
      <c r="D85" t="s">
        <v>398</v>
      </c>
      <c r="G85" s="159"/>
    </row>
    <row r="86" spans="1:9" x14ac:dyDescent="0.25">
      <c r="A86" s="363">
        <v>43404</v>
      </c>
      <c r="B86">
        <v>204517</v>
      </c>
      <c r="C86" s="159">
        <v>116938000</v>
      </c>
      <c r="D86" t="s">
        <v>1097</v>
      </c>
    </row>
    <row r="87" spans="1:9" x14ac:dyDescent="0.25">
      <c r="D87" t="s">
        <v>1161</v>
      </c>
      <c r="F87" t="s">
        <v>1162</v>
      </c>
      <c r="G87" s="159">
        <v>116938000</v>
      </c>
      <c r="I87" t="s">
        <v>1167</v>
      </c>
    </row>
    <row r="89" spans="1:9" x14ac:dyDescent="0.25">
      <c r="A89" s="363">
        <v>43411</v>
      </c>
      <c r="B89">
        <v>204576</v>
      </c>
      <c r="C89" s="159">
        <v>49788000</v>
      </c>
      <c r="D89" t="s">
        <v>1163</v>
      </c>
      <c r="F89" t="s">
        <v>1164</v>
      </c>
      <c r="G89" s="159">
        <v>49788000</v>
      </c>
      <c r="I89" t="s">
        <v>1166</v>
      </c>
    </row>
    <row r="90" spans="1:9" x14ac:dyDescent="0.25">
      <c r="D90" t="s">
        <v>1165</v>
      </c>
    </row>
    <row r="92" spans="1:9" x14ac:dyDescent="0.25">
      <c r="C92" s="159">
        <v>174220000</v>
      </c>
      <c r="D92" t="s">
        <v>1097</v>
      </c>
      <c r="F92" t="s">
        <v>2433</v>
      </c>
      <c r="G92" s="159">
        <v>174220000</v>
      </c>
      <c r="I92" t="s">
        <v>2434</v>
      </c>
    </row>
    <row r="93" spans="1:9" x14ac:dyDescent="0.25">
      <c r="D93" t="s">
        <v>2435</v>
      </c>
    </row>
    <row r="95" spans="1:9" x14ac:dyDescent="0.25">
      <c r="C95" s="159">
        <v>17030000</v>
      </c>
      <c r="D95" t="s">
        <v>2436</v>
      </c>
    </row>
    <row r="96" spans="1:9" x14ac:dyDescent="0.25">
      <c r="D96" t="s">
        <v>2437</v>
      </c>
      <c r="F96" t="s">
        <v>2438</v>
      </c>
      <c r="G96" s="159">
        <v>17030000</v>
      </c>
      <c r="I96" t="s">
        <v>2439</v>
      </c>
    </row>
    <row r="97" spans="3:4" x14ac:dyDescent="0.25">
      <c r="D97" t="s">
        <v>2440</v>
      </c>
    </row>
    <row r="98" spans="3:4" x14ac:dyDescent="0.25">
      <c r="D98" t="s">
        <v>2441</v>
      </c>
    </row>
    <row r="99" spans="3:4" x14ac:dyDescent="0.25">
      <c r="D99" t="s">
        <v>2442</v>
      </c>
    </row>
    <row r="101" spans="3:4" x14ac:dyDescent="0.25">
      <c r="D101" s="378" t="s">
        <v>2622</v>
      </c>
    </row>
    <row r="102" spans="3:4" x14ac:dyDescent="0.25">
      <c r="C102" s="159"/>
      <c r="D102" t="s">
        <v>1452</v>
      </c>
    </row>
    <row r="103" spans="3:4" x14ac:dyDescent="0.25">
      <c r="C103" s="159">
        <v>10000000</v>
      </c>
      <c r="D103" t="s">
        <v>2505</v>
      </c>
    </row>
    <row r="104" spans="3:4" x14ac:dyDescent="0.25">
      <c r="C104" s="159">
        <v>39315000</v>
      </c>
      <c r="D104" t="s">
        <v>2506</v>
      </c>
    </row>
    <row r="105" spans="3:4" x14ac:dyDescent="0.25">
      <c r="C105" s="159"/>
    </row>
    <row r="106" spans="3:4" x14ac:dyDescent="0.25">
      <c r="D106" t="s">
        <v>601</v>
      </c>
    </row>
    <row r="107" spans="3:4" x14ac:dyDescent="0.25">
      <c r="C107" s="159">
        <v>1060734</v>
      </c>
      <c r="D107" t="s">
        <v>2507</v>
      </c>
    </row>
    <row r="108" spans="3:4" x14ac:dyDescent="0.25">
      <c r="C108" s="159">
        <v>1060733</v>
      </c>
      <c r="D108" t="s">
        <v>2508</v>
      </c>
    </row>
    <row r="109" spans="3:4" x14ac:dyDescent="0.25">
      <c r="C109" s="159">
        <v>1060733</v>
      </c>
      <c r="D109" t="s">
        <v>2509</v>
      </c>
    </row>
    <row r="111" spans="3:4" x14ac:dyDescent="0.25">
      <c r="D111" s="378" t="s">
        <v>1472</v>
      </c>
    </row>
    <row r="112" spans="3:4" x14ac:dyDescent="0.25">
      <c r="D112" s="378" t="s">
        <v>2510</v>
      </c>
    </row>
    <row r="113" spans="4:4" x14ac:dyDescent="0.25">
      <c r="D113" t="s">
        <v>2511</v>
      </c>
    </row>
    <row r="114" spans="4:4" x14ac:dyDescent="0.25">
      <c r="D114" t="s">
        <v>2512</v>
      </c>
    </row>
    <row r="115" spans="4:4" x14ac:dyDescent="0.25">
      <c r="D115" t="s">
        <v>2513</v>
      </c>
    </row>
    <row r="116" spans="4:4" x14ac:dyDescent="0.25">
      <c r="D116" t="s">
        <v>2514</v>
      </c>
    </row>
    <row r="117" spans="4:4" x14ac:dyDescent="0.25">
      <c r="D117" t="s">
        <v>2515</v>
      </c>
    </row>
    <row r="119" spans="4:4" x14ac:dyDescent="0.25">
      <c r="D119" s="378" t="s">
        <v>2516</v>
      </c>
    </row>
    <row r="120" spans="4:4" x14ac:dyDescent="0.25">
      <c r="D120" t="s">
        <v>2517</v>
      </c>
    </row>
    <row r="121" spans="4:4" x14ac:dyDescent="0.25">
      <c r="D121" t="s">
        <v>2512</v>
      </c>
    </row>
    <row r="122" spans="4:4" x14ac:dyDescent="0.25">
      <c r="D122" t="s">
        <v>2513</v>
      </c>
    </row>
    <row r="123" spans="4:4" x14ac:dyDescent="0.25">
      <c r="D123" t="s">
        <v>2514</v>
      </c>
    </row>
    <row r="124" spans="4:4" x14ac:dyDescent="0.25">
      <c r="D124" t="s">
        <v>2515</v>
      </c>
    </row>
    <row r="126" spans="4:4" x14ac:dyDescent="0.25">
      <c r="D126" s="378" t="s">
        <v>2518</v>
      </c>
    </row>
    <row r="127" spans="4:4" x14ac:dyDescent="0.25">
      <c r="D127" t="s">
        <v>2517</v>
      </c>
    </row>
    <row r="128" spans="4:4" x14ac:dyDescent="0.25">
      <c r="D128" t="s">
        <v>2512</v>
      </c>
    </row>
    <row r="129" spans="4:4" x14ac:dyDescent="0.25">
      <c r="D129" t="s">
        <v>2513</v>
      </c>
    </row>
    <row r="130" spans="4:4" x14ac:dyDescent="0.25">
      <c r="D130" t="s">
        <v>2514</v>
      </c>
    </row>
    <row r="131" spans="4:4" x14ac:dyDescent="0.25">
      <c r="D131" t="s">
        <v>2515</v>
      </c>
    </row>
    <row r="133" spans="4:4" x14ac:dyDescent="0.25">
      <c r="D133" s="378" t="s">
        <v>2519</v>
      </c>
    </row>
    <row r="134" spans="4:4" x14ac:dyDescent="0.25">
      <c r="D134" t="s">
        <v>2520</v>
      </c>
    </row>
    <row r="136" spans="4:4" x14ac:dyDescent="0.25">
      <c r="D136" t="s">
        <v>2521</v>
      </c>
    </row>
    <row r="137" spans="4:4" x14ac:dyDescent="0.25">
      <c r="D137" t="s">
        <v>2522</v>
      </c>
    </row>
    <row r="138" spans="4:4" x14ac:dyDescent="0.25">
      <c r="D138" t="s">
        <v>2523</v>
      </c>
    </row>
    <row r="139" spans="4:4" x14ac:dyDescent="0.25">
      <c r="D139" t="s">
        <v>2524</v>
      </c>
    </row>
    <row r="141" spans="4:4" x14ac:dyDescent="0.25">
      <c r="D141" t="s">
        <v>2525</v>
      </c>
    </row>
    <row r="142" spans="4:4" x14ac:dyDescent="0.25">
      <c r="D142" t="s">
        <v>2526</v>
      </c>
    </row>
    <row r="143" spans="4:4" x14ac:dyDescent="0.25">
      <c r="D143" t="s">
        <v>2527</v>
      </c>
    </row>
    <row r="144" spans="4:4" x14ac:dyDescent="0.25">
      <c r="D144" t="s">
        <v>2528</v>
      </c>
    </row>
    <row r="146" spans="1:9" x14ac:dyDescent="0.25">
      <c r="D146" t="s">
        <v>2529</v>
      </c>
    </row>
    <row r="147" spans="1:9" x14ac:dyDescent="0.25">
      <c r="D147" t="s">
        <v>2530</v>
      </c>
    </row>
    <row r="148" spans="1:9" x14ac:dyDescent="0.25">
      <c r="D148" t="s">
        <v>2531</v>
      </c>
    </row>
    <row r="149" spans="1:9" x14ac:dyDescent="0.25">
      <c r="D149" t="s">
        <v>2532</v>
      </c>
    </row>
    <row r="154" spans="1:9" x14ac:dyDescent="0.25">
      <c r="C154" s="159">
        <v>38340000</v>
      </c>
      <c r="D154" t="s">
        <v>2443</v>
      </c>
      <c r="F154" t="s">
        <v>2444</v>
      </c>
      <c r="G154" s="159">
        <v>38340000</v>
      </c>
      <c r="I154" t="s">
        <v>2445</v>
      </c>
    </row>
    <row r="155" spans="1:9" x14ac:dyDescent="0.25">
      <c r="D155" t="s">
        <v>2446</v>
      </c>
    </row>
    <row r="158" spans="1:9" x14ac:dyDescent="0.25">
      <c r="D158" s="378" t="s">
        <v>2494</v>
      </c>
    </row>
    <row r="159" spans="1:9" x14ac:dyDescent="0.25">
      <c r="A159" t="s">
        <v>2666</v>
      </c>
      <c r="C159">
        <v>2018</v>
      </c>
      <c r="D159" t="s">
        <v>2447</v>
      </c>
      <c r="G159" s="478">
        <v>680000</v>
      </c>
    </row>
    <row r="160" spans="1:9" x14ac:dyDescent="0.25">
      <c r="A160" t="s">
        <v>2667</v>
      </c>
      <c r="C160">
        <v>2018</v>
      </c>
      <c r="D160" t="s">
        <v>2448</v>
      </c>
      <c r="G160" s="478">
        <v>210000</v>
      </c>
    </row>
    <row r="161" spans="1:9" x14ac:dyDescent="0.25">
      <c r="A161" t="s">
        <v>2668</v>
      </c>
      <c r="C161">
        <v>2018</v>
      </c>
      <c r="D161" t="s">
        <v>2449</v>
      </c>
      <c r="G161" s="478">
        <v>285000</v>
      </c>
    </row>
    <row r="162" spans="1:9" x14ac:dyDescent="0.25">
      <c r="A162" t="s">
        <v>2669</v>
      </c>
      <c r="C162">
        <v>2017</v>
      </c>
      <c r="D162" s="410" t="s">
        <v>2450</v>
      </c>
      <c r="G162" s="478">
        <v>675000</v>
      </c>
    </row>
    <row r="163" spans="1:9" x14ac:dyDescent="0.25">
      <c r="C163">
        <v>2017</v>
      </c>
      <c r="D163" s="410" t="s">
        <v>2451</v>
      </c>
      <c r="G163" s="478">
        <v>550000</v>
      </c>
    </row>
    <row r="164" spans="1:9" x14ac:dyDescent="0.25">
      <c r="G164" s="159"/>
    </row>
    <row r="165" spans="1:9" x14ac:dyDescent="0.25">
      <c r="D165" s="378" t="s">
        <v>2495</v>
      </c>
      <c r="G165" s="159"/>
    </row>
    <row r="166" spans="1:9" x14ac:dyDescent="0.25">
      <c r="D166" t="s">
        <v>2452</v>
      </c>
      <c r="G166" s="159">
        <v>6900000</v>
      </c>
    </row>
    <row r="167" spans="1:9" x14ac:dyDescent="0.25">
      <c r="D167" t="s">
        <v>2453</v>
      </c>
      <c r="G167" s="159">
        <v>2900000</v>
      </c>
    </row>
    <row r="168" spans="1:9" x14ac:dyDescent="0.25">
      <c r="G168" s="159"/>
    </row>
    <row r="169" spans="1:9" x14ac:dyDescent="0.25">
      <c r="D169" s="378" t="s">
        <v>2493</v>
      </c>
    </row>
    <row r="170" spans="1:9" x14ac:dyDescent="0.25">
      <c r="C170" s="159">
        <v>71506000</v>
      </c>
      <c r="D170" t="s">
        <v>2454</v>
      </c>
      <c r="F170" t="s">
        <v>2455</v>
      </c>
      <c r="G170" s="159">
        <v>71506000</v>
      </c>
      <c r="I170" t="s">
        <v>2456</v>
      </c>
    </row>
    <row r="171" spans="1:9" x14ac:dyDescent="0.25">
      <c r="D171" t="s">
        <v>2473</v>
      </c>
    </row>
    <row r="172" spans="1:9" x14ac:dyDescent="0.25">
      <c r="C172" s="159">
        <v>8240000</v>
      </c>
      <c r="D172" t="s">
        <v>2474</v>
      </c>
    </row>
    <row r="173" spans="1:9" x14ac:dyDescent="0.25">
      <c r="C173" s="159">
        <v>9650000</v>
      </c>
      <c r="D173" t="s">
        <v>2475</v>
      </c>
    </row>
    <row r="174" spans="1:9" x14ac:dyDescent="0.25">
      <c r="C174" s="159">
        <v>3500000</v>
      </c>
      <c r="D174" t="s">
        <v>2476</v>
      </c>
    </row>
    <row r="175" spans="1:9" x14ac:dyDescent="0.25">
      <c r="C175" s="159"/>
    </row>
    <row r="176" spans="1:9" x14ac:dyDescent="0.25">
      <c r="C176" s="405">
        <f>SUM(C177:C191)</f>
        <v>41105000</v>
      </c>
      <c r="D176" s="378" t="s">
        <v>2492</v>
      </c>
    </row>
    <row r="177" spans="3:4" x14ac:dyDescent="0.25">
      <c r="C177" s="159">
        <v>1925000</v>
      </c>
      <c r="D177" t="s">
        <v>2477</v>
      </c>
    </row>
    <row r="178" spans="3:4" x14ac:dyDescent="0.25">
      <c r="C178" s="159">
        <v>3080000</v>
      </c>
      <c r="D178" t="s">
        <v>2478</v>
      </c>
    </row>
    <row r="179" spans="3:4" x14ac:dyDescent="0.25">
      <c r="C179" s="159">
        <v>1700000</v>
      </c>
      <c r="D179" t="s">
        <v>2479</v>
      </c>
    </row>
    <row r="180" spans="3:4" x14ac:dyDescent="0.25">
      <c r="C180" s="159">
        <v>2850000</v>
      </c>
      <c r="D180" t="s">
        <v>2480</v>
      </c>
    </row>
    <row r="181" spans="3:4" x14ac:dyDescent="0.25">
      <c r="C181" s="159">
        <v>2340000</v>
      </c>
      <c r="D181" t="s">
        <v>2482</v>
      </c>
    </row>
    <row r="182" spans="3:4" x14ac:dyDescent="0.25">
      <c r="C182" s="159">
        <v>1100000</v>
      </c>
      <c r="D182" t="s">
        <v>2481</v>
      </c>
    </row>
    <row r="183" spans="3:4" x14ac:dyDescent="0.25">
      <c r="C183" s="159">
        <v>5220000</v>
      </c>
      <c r="D183" t="s">
        <v>2483</v>
      </c>
    </row>
    <row r="184" spans="3:4" x14ac:dyDescent="0.25">
      <c r="C184" s="159">
        <v>8265000</v>
      </c>
      <c r="D184" t="s">
        <v>2484</v>
      </c>
    </row>
    <row r="185" spans="3:4" x14ac:dyDescent="0.25">
      <c r="C185" s="159">
        <v>1020000</v>
      </c>
      <c r="D185" t="s">
        <v>2485</v>
      </c>
    </row>
    <row r="186" spans="3:4" x14ac:dyDescent="0.25">
      <c r="C186" s="159">
        <v>2800000</v>
      </c>
      <c r="D186" t="s">
        <v>2486</v>
      </c>
    </row>
    <row r="187" spans="3:4" x14ac:dyDescent="0.25">
      <c r="C187" s="159">
        <v>4340000</v>
      </c>
      <c r="D187" t="s">
        <v>2487</v>
      </c>
    </row>
    <row r="188" spans="3:4" x14ac:dyDescent="0.25">
      <c r="C188" s="159">
        <v>3400000</v>
      </c>
      <c r="D188" t="s">
        <v>2488</v>
      </c>
    </row>
    <row r="189" spans="3:4" x14ac:dyDescent="0.25">
      <c r="C189" s="159">
        <v>2600000</v>
      </c>
      <c r="D189" t="s">
        <v>2489</v>
      </c>
    </row>
    <row r="190" spans="3:4" x14ac:dyDescent="0.25">
      <c r="C190" s="159">
        <v>180000</v>
      </c>
      <c r="D190" t="s">
        <v>2490</v>
      </c>
    </row>
    <row r="191" spans="3:4" x14ac:dyDescent="0.25">
      <c r="C191" s="159">
        <v>285000</v>
      </c>
      <c r="D191" t="s">
        <v>2491</v>
      </c>
    </row>
    <row r="193" spans="1:13" x14ac:dyDescent="0.25">
      <c r="D193" s="378" t="s">
        <v>2496</v>
      </c>
    </row>
    <row r="194" spans="1:13" x14ac:dyDescent="0.25">
      <c r="C194" s="159">
        <v>900000</v>
      </c>
      <c r="D194" t="s">
        <v>2497</v>
      </c>
    </row>
    <row r="195" spans="1:13" x14ac:dyDescent="0.25">
      <c r="C195" s="159">
        <v>1480000</v>
      </c>
      <c r="D195" t="s">
        <v>2498</v>
      </c>
    </row>
    <row r="196" spans="1:13" x14ac:dyDescent="0.25">
      <c r="C196" s="159">
        <v>3000000</v>
      </c>
      <c r="D196" t="s">
        <v>2499</v>
      </c>
    </row>
    <row r="197" spans="1:13" x14ac:dyDescent="0.25">
      <c r="C197" s="159">
        <v>1350000</v>
      </c>
      <c r="D197" t="s">
        <v>2500</v>
      </c>
    </row>
    <row r="198" spans="1:13" x14ac:dyDescent="0.25">
      <c r="C198" s="159">
        <v>110000</v>
      </c>
      <c r="D198" t="s">
        <v>2501</v>
      </c>
    </row>
    <row r="199" spans="1:13" x14ac:dyDescent="0.25">
      <c r="C199" s="159">
        <v>3000000</v>
      </c>
      <c r="D199" t="s">
        <v>2502</v>
      </c>
    </row>
    <row r="200" spans="1:13" x14ac:dyDescent="0.25">
      <c r="C200" s="159">
        <v>6500000</v>
      </c>
      <c r="D200" t="s">
        <v>2503</v>
      </c>
    </row>
    <row r="201" spans="1:13" x14ac:dyDescent="0.25">
      <c r="C201" s="159">
        <v>2250000</v>
      </c>
      <c r="D201" t="s">
        <v>2504</v>
      </c>
    </row>
    <row r="203" spans="1:13" x14ac:dyDescent="0.25">
      <c r="D203" s="380" t="s">
        <v>2533</v>
      </c>
      <c r="E203" s="379"/>
      <c r="F203" s="379"/>
    </row>
    <row r="204" spans="1:13" x14ac:dyDescent="0.25">
      <c r="A204" s="382" t="s">
        <v>2534</v>
      </c>
      <c r="C204" s="381"/>
      <c r="D204" s="189" t="s">
        <v>2558</v>
      </c>
      <c r="H204" s="383"/>
      <c r="I204" s="383"/>
      <c r="J204" s="194"/>
      <c r="K204" s="194"/>
      <c r="L204" s="194"/>
      <c r="M204" s="194"/>
    </row>
    <row r="205" spans="1:13" x14ac:dyDescent="0.25">
      <c r="C205" s="381"/>
      <c r="D205" s="189" t="s">
        <v>2557</v>
      </c>
      <c r="E205" s="189"/>
      <c r="F205" s="189"/>
      <c r="G205" s="189"/>
      <c r="H205" s="383"/>
      <c r="I205" s="383"/>
      <c r="J205" s="194"/>
      <c r="K205" s="194"/>
      <c r="L205" s="194"/>
      <c r="M205" s="384"/>
    </row>
    <row r="206" spans="1:13" x14ac:dyDescent="0.25">
      <c r="C206" s="381"/>
      <c r="D206" s="189"/>
      <c r="E206" s="189"/>
      <c r="F206" s="189"/>
      <c r="G206" s="189"/>
      <c r="H206" s="383"/>
      <c r="I206" s="383"/>
      <c r="J206" s="194"/>
      <c r="K206" s="194"/>
      <c r="L206" s="194"/>
      <c r="M206" s="384"/>
    </row>
    <row r="207" spans="1:13" x14ac:dyDescent="0.25">
      <c r="A207" s="382" t="s">
        <v>2535</v>
      </c>
      <c r="C207" s="381"/>
      <c r="D207" s="202" t="s">
        <v>689</v>
      </c>
      <c r="E207" s="189"/>
      <c r="F207" s="189"/>
      <c r="G207" s="189"/>
      <c r="H207" s="383"/>
      <c r="I207" s="383"/>
      <c r="J207" s="194"/>
      <c r="K207" s="194"/>
      <c r="L207" s="194"/>
      <c r="M207" s="384"/>
    </row>
    <row r="208" spans="1:13" x14ac:dyDescent="0.25">
      <c r="C208" s="403">
        <f>SUM(C210:C230)</f>
        <v>4396660839</v>
      </c>
      <c r="D208" s="396" t="s">
        <v>2536</v>
      </c>
      <c r="E208" s="189"/>
      <c r="F208" s="189"/>
      <c r="G208" s="189"/>
      <c r="H208" s="383"/>
      <c r="I208" s="383"/>
      <c r="J208" s="194"/>
      <c r="K208" s="194"/>
      <c r="L208" s="194"/>
      <c r="M208" s="384"/>
    </row>
    <row r="209" spans="1:13" x14ac:dyDescent="0.25">
      <c r="A209" s="382" t="s">
        <v>2580</v>
      </c>
      <c r="B209" t="s">
        <v>17</v>
      </c>
      <c r="C209" s="381"/>
      <c r="D209" s="189"/>
      <c r="E209" s="189"/>
      <c r="F209" s="189"/>
      <c r="G209" s="189"/>
      <c r="H209" s="383"/>
      <c r="I209" s="383"/>
      <c r="J209" s="194"/>
      <c r="K209" s="194"/>
      <c r="L209" s="194"/>
      <c r="M209" s="384"/>
    </row>
    <row r="210" spans="1:13" x14ac:dyDescent="0.25">
      <c r="A210" s="385">
        <v>274945144</v>
      </c>
      <c r="B210" s="194">
        <v>4176800</v>
      </c>
      <c r="C210" s="194">
        <f t="shared" ref="C210:C230" si="0">A210+B210</f>
        <v>279121944</v>
      </c>
      <c r="D210" s="189" t="s">
        <v>2559</v>
      </c>
      <c r="G210" s="383"/>
      <c r="M210" s="194"/>
    </row>
    <row r="211" spans="1:13" x14ac:dyDescent="0.25">
      <c r="A211" s="385">
        <v>206208858</v>
      </c>
      <c r="B211" s="194">
        <v>3132600</v>
      </c>
      <c r="C211" s="194">
        <f t="shared" si="0"/>
        <v>209341458</v>
      </c>
      <c r="D211" s="189" t="s">
        <v>2560</v>
      </c>
      <c r="G211" s="383"/>
      <c r="M211" s="194"/>
    </row>
    <row r="212" spans="1:13" x14ac:dyDescent="0.25">
      <c r="A212" s="385">
        <v>343681430</v>
      </c>
      <c r="B212" s="194">
        <v>5221000</v>
      </c>
      <c r="C212" s="194">
        <f t="shared" si="0"/>
        <v>348902430</v>
      </c>
      <c r="D212" s="189" t="s">
        <v>2561</v>
      </c>
      <c r="G212" s="383"/>
      <c r="M212" s="194"/>
    </row>
    <row r="213" spans="1:13" x14ac:dyDescent="0.25">
      <c r="A213" s="385">
        <v>68736286</v>
      </c>
      <c r="B213" s="194">
        <v>1044200</v>
      </c>
      <c r="C213" s="194">
        <f t="shared" si="0"/>
        <v>69780486</v>
      </c>
      <c r="D213" s="189" t="s">
        <v>2562</v>
      </c>
      <c r="G213" s="383"/>
      <c r="M213" s="194"/>
    </row>
    <row r="214" spans="1:13" x14ac:dyDescent="0.25">
      <c r="A214" s="385">
        <v>274945144</v>
      </c>
      <c r="B214" s="194">
        <v>4176800</v>
      </c>
      <c r="C214" s="194">
        <f t="shared" si="0"/>
        <v>279121944</v>
      </c>
      <c r="D214" s="189" t="s">
        <v>2563</v>
      </c>
      <c r="G214" s="383"/>
      <c r="M214" s="194"/>
    </row>
    <row r="215" spans="1:13" x14ac:dyDescent="0.25">
      <c r="A215" s="385">
        <v>206208858</v>
      </c>
      <c r="B215" s="194">
        <v>3132600</v>
      </c>
      <c r="C215" s="194">
        <f t="shared" si="0"/>
        <v>209341458</v>
      </c>
      <c r="D215" s="189" t="s">
        <v>2564</v>
      </c>
      <c r="G215" s="383"/>
      <c r="M215" s="194"/>
    </row>
    <row r="216" spans="1:13" x14ac:dyDescent="0.25">
      <c r="A216" s="385">
        <v>412417716</v>
      </c>
      <c r="B216" s="194">
        <v>6265215</v>
      </c>
      <c r="C216" s="194">
        <f t="shared" si="0"/>
        <v>418682931</v>
      </c>
      <c r="D216" s="189" t="s">
        <v>2565</v>
      </c>
      <c r="G216" s="383"/>
      <c r="M216" s="194"/>
    </row>
    <row r="217" spans="1:13" x14ac:dyDescent="0.25">
      <c r="A217" s="385">
        <v>69219157</v>
      </c>
      <c r="B217" s="194">
        <v>1051535</v>
      </c>
      <c r="C217" s="194">
        <f t="shared" si="0"/>
        <v>70270692</v>
      </c>
      <c r="D217" s="189" t="s">
        <v>2566</v>
      </c>
      <c r="G217" s="383"/>
      <c r="M217" s="194"/>
    </row>
    <row r="218" spans="1:13" x14ac:dyDescent="0.25">
      <c r="A218" s="385">
        <v>206208858</v>
      </c>
      <c r="B218" s="194">
        <v>3132600</v>
      </c>
      <c r="C218" s="194">
        <f t="shared" si="0"/>
        <v>209341458</v>
      </c>
      <c r="D218" s="189" t="s">
        <v>2567</v>
      </c>
      <c r="G218" s="383"/>
      <c r="M218" s="194"/>
    </row>
    <row r="219" spans="1:13" x14ac:dyDescent="0.25">
      <c r="A219" s="385">
        <v>206208858</v>
      </c>
      <c r="B219" s="194">
        <v>3132600</v>
      </c>
      <c r="C219" s="194">
        <f t="shared" si="0"/>
        <v>209341458</v>
      </c>
      <c r="D219" s="189" t="s">
        <v>2568</v>
      </c>
      <c r="G219" s="383"/>
      <c r="M219" s="194"/>
    </row>
    <row r="220" spans="1:13" x14ac:dyDescent="0.25">
      <c r="A220" s="385">
        <v>206208858</v>
      </c>
      <c r="B220" s="194">
        <v>3132600</v>
      </c>
      <c r="C220" s="194">
        <f t="shared" si="0"/>
        <v>209341458</v>
      </c>
      <c r="D220" s="189" t="s">
        <v>2569</v>
      </c>
      <c r="G220" s="383"/>
      <c r="M220" s="194"/>
    </row>
    <row r="221" spans="1:13" x14ac:dyDescent="0.25">
      <c r="A221" s="385">
        <v>274945144</v>
      </c>
      <c r="B221" s="194">
        <v>4176800</v>
      </c>
      <c r="C221" s="194">
        <f t="shared" si="0"/>
        <v>279121944</v>
      </c>
      <c r="D221" s="189" t="s">
        <v>2570</v>
      </c>
      <c r="G221" s="383"/>
      <c r="M221" s="194"/>
    </row>
    <row r="222" spans="1:13" x14ac:dyDescent="0.25">
      <c r="A222" s="385">
        <v>274945144</v>
      </c>
      <c r="B222" s="194">
        <v>4176800</v>
      </c>
      <c r="C222" s="194">
        <f t="shared" si="0"/>
        <v>279121944</v>
      </c>
      <c r="D222" s="189" t="s">
        <v>2571</v>
      </c>
      <c r="G222" s="383"/>
      <c r="M222" s="194"/>
    </row>
    <row r="223" spans="1:13" x14ac:dyDescent="0.25">
      <c r="A223" s="385">
        <v>274945144</v>
      </c>
      <c r="B223" s="194">
        <v>4176800</v>
      </c>
      <c r="C223" s="194">
        <f t="shared" si="0"/>
        <v>279121944</v>
      </c>
      <c r="D223" s="189" t="s">
        <v>2572</v>
      </c>
      <c r="G223" s="383"/>
      <c r="M223" s="194"/>
    </row>
    <row r="224" spans="1:13" x14ac:dyDescent="0.25">
      <c r="A224" s="385">
        <v>68736286</v>
      </c>
      <c r="B224" s="194">
        <v>1044200</v>
      </c>
      <c r="C224" s="194">
        <f t="shared" si="0"/>
        <v>69780486</v>
      </c>
      <c r="D224" s="189" t="s">
        <v>2573</v>
      </c>
      <c r="G224" s="383"/>
      <c r="M224" s="194"/>
    </row>
    <row r="225" spans="1:13" x14ac:dyDescent="0.25">
      <c r="A225" s="385">
        <v>137472572</v>
      </c>
      <c r="B225" s="194">
        <v>2088400</v>
      </c>
      <c r="C225" s="194">
        <f t="shared" si="0"/>
        <v>139560972</v>
      </c>
      <c r="D225" s="189" t="s">
        <v>2574</v>
      </c>
      <c r="G225" s="383"/>
      <c r="M225" s="194"/>
    </row>
    <row r="226" spans="1:13" x14ac:dyDescent="0.25">
      <c r="A226" s="385">
        <v>206208858</v>
      </c>
      <c r="B226" s="194">
        <v>3132600</v>
      </c>
      <c r="C226" s="194">
        <f t="shared" si="0"/>
        <v>209341458</v>
      </c>
      <c r="D226" s="189" t="s">
        <v>2575</v>
      </c>
      <c r="G226" s="383"/>
      <c r="M226" s="194"/>
    </row>
    <row r="227" spans="1:13" x14ac:dyDescent="0.25">
      <c r="A227" s="385">
        <v>68736286</v>
      </c>
      <c r="B227" s="194">
        <v>1044200</v>
      </c>
      <c r="C227" s="194">
        <f t="shared" si="0"/>
        <v>69780486</v>
      </c>
      <c r="D227" s="189" t="s">
        <v>2576</v>
      </c>
      <c r="G227" s="383"/>
      <c r="M227" s="194"/>
    </row>
    <row r="228" spans="1:13" x14ac:dyDescent="0.25">
      <c r="A228" s="385">
        <v>68736286</v>
      </c>
      <c r="B228" s="194">
        <v>1044200</v>
      </c>
      <c r="C228" s="194">
        <f t="shared" si="0"/>
        <v>69780486</v>
      </c>
      <c r="D228" s="189" t="s">
        <v>2577</v>
      </c>
      <c r="G228" s="383"/>
      <c r="M228" s="194"/>
    </row>
    <row r="229" spans="1:13" x14ac:dyDescent="0.25">
      <c r="A229" s="385">
        <v>274945144</v>
      </c>
      <c r="B229" s="194">
        <v>4176800</v>
      </c>
      <c r="C229" s="194">
        <f t="shared" si="0"/>
        <v>279121944</v>
      </c>
      <c r="D229" s="189" t="s">
        <v>2578</v>
      </c>
      <c r="G229" s="383"/>
      <c r="M229" s="194"/>
    </row>
    <row r="230" spans="1:13" x14ac:dyDescent="0.25">
      <c r="A230" s="385">
        <v>206208858</v>
      </c>
      <c r="B230" s="194">
        <v>3132600</v>
      </c>
      <c r="C230" s="194">
        <f t="shared" si="0"/>
        <v>209341458</v>
      </c>
      <c r="D230" s="189" t="s">
        <v>2579</v>
      </c>
      <c r="G230" s="383"/>
      <c r="M230" s="194"/>
    </row>
    <row r="231" spans="1:13" x14ac:dyDescent="0.25">
      <c r="A231" s="385"/>
      <c r="B231" s="194"/>
      <c r="C231" s="194"/>
      <c r="D231" s="189"/>
      <c r="G231" s="383"/>
      <c r="M231" s="194"/>
    </row>
    <row r="232" spans="1:13" x14ac:dyDescent="0.25">
      <c r="C232" s="403">
        <f>SUM(C233:C243)</f>
        <v>279446487</v>
      </c>
      <c r="D232" s="396" t="s">
        <v>2537</v>
      </c>
      <c r="E232" s="189"/>
      <c r="F232" s="189"/>
      <c r="G232" s="189"/>
      <c r="H232" s="383"/>
      <c r="I232" s="383"/>
      <c r="J232" s="385"/>
      <c r="K232" s="194"/>
      <c r="L232" s="194"/>
      <c r="M232" s="384"/>
    </row>
    <row r="233" spans="1:13" x14ac:dyDescent="0.25">
      <c r="A233" s="385">
        <v>22938736</v>
      </c>
      <c r="B233" s="194">
        <v>348470</v>
      </c>
      <c r="C233" s="194">
        <f t="shared" ref="C233:C243" si="1">A233+B233</f>
        <v>23287206</v>
      </c>
      <c r="D233" s="189" t="s">
        <v>2581</v>
      </c>
      <c r="E233" s="189"/>
      <c r="I233" s="383"/>
      <c r="M233" s="194"/>
    </row>
    <row r="234" spans="1:13" x14ac:dyDescent="0.25">
      <c r="A234" s="385">
        <v>28673420</v>
      </c>
      <c r="B234" s="194">
        <v>435590</v>
      </c>
      <c r="C234" s="194">
        <f t="shared" si="1"/>
        <v>29109010</v>
      </c>
      <c r="D234" s="189" t="s">
        <v>2582</v>
      </c>
      <c r="E234" s="189"/>
      <c r="G234" s="189"/>
      <c r="I234" s="383"/>
      <c r="M234" s="194"/>
    </row>
    <row r="235" spans="1:13" x14ac:dyDescent="0.25">
      <c r="A235" s="385">
        <v>28673420</v>
      </c>
      <c r="B235" s="194">
        <v>435590</v>
      </c>
      <c r="C235" s="194">
        <f t="shared" si="1"/>
        <v>29109010</v>
      </c>
      <c r="D235" s="189" t="s">
        <v>2583</v>
      </c>
      <c r="E235" s="189"/>
      <c r="G235" s="189"/>
      <c r="I235" s="383"/>
      <c r="M235" s="194"/>
    </row>
    <row r="236" spans="1:13" x14ac:dyDescent="0.25">
      <c r="A236" s="385">
        <v>28673420</v>
      </c>
      <c r="B236" s="194">
        <v>435590</v>
      </c>
      <c r="C236" s="194">
        <f t="shared" si="1"/>
        <v>29109010</v>
      </c>
      <c r="D236" s="189" t="s">
        <v>2584</v>
      </c>
      <c r="E236" s="189"/>
      <c r="G236" s="189"/>
      <c r="I236" s="383"/>
      <c r="M236" s="194"/>
    </row>
    <row r="237" spans="1:13" x14ac:dyDescent="0.25">
      <c r="A237" s="385">
        <v>22938736</v>
      </c>
      <c r="B237" s="194">
        <v>348470</v>
      </c>
      <c r="C237" s="194">
        <f t="shared" si="1"/>
        <v>23287206</v>
      </c>
      <c r="D237" s="189" t="s">
        <v>2585</v>
      </c>
      <c r="E237" s="189"/>
      <c r="G237" s="189"/>
      <c r="I237" s="383"/>
      <c r="M237" s="194"/>
    </row>
    <row r="238" spans="1:13" x14ac:dyDescent="0.25">
      <c r="A238" s="385">
        <v>22938736</v>
      </c>
      <c r="B238" s="194">
        <v>348470</v>
      </c>
      <c r="C238" s="194">
        <f t="shared" si="1"/>
        <v>23287206</v>
      </c>
      <c r="D238" s="189" t="s">
        <v>2586</v>
      </c>
      <c r="E238" s="189"/>
      <c r="G238" s="189"/>
      <c r="I238" s="383"/>
      <c r="M238" s="194"/>
    </row>
    <row r="239" spans="1:13" x14ac:dyDescent="0.25">
      <c r="A239" s="385">
        <v>22938736</v>
      </c>
      <c r="B239" s="194">
        <v>348470</v>
      </c>
      <c r="C239" s="194">
        <f t="shared" si="1"/>
        <v>23287206</v>
      </c>
      <c r="D239" s="189" t="s">
        <v>2587</v>
      </c>
      <c r="E239" s="189"/>
      <c r="G239" s="189"/>
      <c r="I239" s="383"/>
      <c r="M239" s="194"/>
    </row>
    <row r="240" spans="1:13" x14ac:dyDescent="0.25">
      <c r="A240" s="385">
        <v>22938736</v>
      </c>
      <c r="B240" s="194">
        <v>348470</v>
      </c>
      <c r="C240" s="194">
        <f t="shared" si="1"/>
        <v>23287206</v>
      </c>
      <c r="D240" s="189" t="s">
        <v>2588</v>
      </c>
      <c r="E240" s="189"/>
      <c r="G240" s="189"/>
      <c r="I240" s="383"/>
      <c r="M240" s="194"/>
    </row>
    <row r="241" spans="1:13" x14ac:dyDescent="0.25">
      <c r="A241" s="385">
        <v>22938736</v>
      </c>
      <c r="B241" s="194">
        <v>348470</v>
      </c>
      <c r="C241" s="194">
        <f t="shared" si="1"/>
        <v>23287206</v>
      </c>
      <c r="D241" s="189" t="s">
        <v>2589</v>
      </c>
      <c r="E241" s="189"/>
      <c r="G241" s="189"/>
      <c r="I241" s="383"/>
      <c r="M241" s="194"/>
    </row>
    <row r="242" spans="1:13" x14ac:dyDescent="0.25">
      <c r="A242" s="385">
        <v>22938736</v>
      </c>
      <c r="B242" s="194">
        <v>348470</v>
      </c>
      <c r="C242" s="194">
        <f t="shared" si="1"/>
        <v>23287206</v>
      </c>
      <c r="D242" s="189" t="s">
        <v>2590</v>
      </c>
      <c r="E242" s="189"/>
      <c r="G242" s="189"/>
      <c r="I242" s="383"/>
      <c r="M242" s="194"/>
    </row>
    <row r="243" spans="1:13" x14ac:dyDescent="0.25">
      <c r="A243" s="385">
        <v>28673420</v>
      </c>
      <c r="B243" s="194">
        <v>435595</v>
      </c>
      <c r="C243" s="194">
        <f t="shared" si="1"/>
        <v>29109015</v>
      </c>
      <c r="D243" s="189" t="s">
        <v>2591</v>
      </c>
      <c r="E243" s="189"/>
      <c r="G243" s="189"/>
      <c r="I243" s="383"/>
      <c r="M243" s="194"/>
    </row>
    <row r="244" spans="1:13" x14ac:dyDescent="0.25">
      <c r="C244" s="383"/>
      <c r="D244" s="189"/>
      <c r="E244" s="189"/>
      <c r="G244" s="189"/>
      <c r="I244" s="383"/>
      <c r="J244" s="385"/>
      <c r="K244" s="194"/>
      <c r="L244" s="194"/>
      <c r="M244" s="194"/>
    </row>
    <row r="245" spans="1:13" x14ac:dyDescent="0.25">
      <c r="C245" s="403">
        <f>SUM(C246:C249)</f>
        <v>1309345990</v>
      </c>
      <c r="D245" s="396" t="s">
        <v>2538</v>
      </c>
      <c r="E245" s="189"/>
      <c r="G245" s="189"/>
      <c r="I245" s="383"/>
      <c r="J245" s="385"/>
      <c r="K245" s="194"/>
      <c r="L245" s="194"/>
      <c r="M245" s="384"/>
    </row>
    <row r="246" spans="1:13" x14ac:dyDescent="0.25">
      <c r="A246" s="385">
        <v>137472471</v>
      </c>
      <c r="B246" s="194">
        <v>2088400</v>
      </c>
      <c r="C246" s="194">
        <f>A246+B246</f>
        <v>139560871</v>
      </c>
      <c r="D246" s="189" t="s">
        <v>2592</v>
      </c>
      <c r="E246" s="189"/>
      <c r="I246" s="383"/>
      <c r="M246" s="194"/>
    </row>
    <row r="247" spans="1:13" x14ac:dyDescent="0.25">
      <c r="A247" s="385">
        <v>154972571</v>
      </c>
      <c r="B247" s="194">
        <v>2354250</v>
      </c>
      <c r="C247" s="194">
        <f>A247+B247</f>
        <v>157326821</v>
      </c>
      <c r="D247" s="189" t="s">
        <v>2593</v>
      </c>
      <c r="E247" s="189"/>
      <c r="G247" s="189"/>
      <c r="I247" s="383"/>
      <c r="M247" s="194"/>
    </row>
    <row r="248" spans="1:13" x14ac:dyDescent="0.25">
      <c r="A248" s="385">
        <v>309945142</v>
      </c>
      <c r="B248" s="194">
        <v>4708500</v>
      </c>
      <c r="C248" s="194">
        <f>A248+B248</f>
        <v>314653642</v>
      </c>
      <c r="D248" s="189" t="s">
        <v>2594</v>
      </c>
      <c r="E248" s="189"/>
      <c r="G248" s="189"/>
      <c r="I248" s="383"/>
      <c r="M248" s="194"/>
    </row>
    <row r="249" spans="1:13" x14ac:dyDescent="0.25">
      <c r="A249" s="385">
        <v>687362656</v>
      </c>
      <c r="B249" s="194">
        <v>10442000</v>
      </c>
      <c r="C249" s="194">
        <f>A249+B249</f>
        <v>697804656</v>
      </c>
      <c r="D249" s="189" t="s">
        <v>2595</v>
      </c>
      <c r="E249" s="189"/>
      <c r="G249" s="189"/>
      <c r="I249" s="383"/>
      <c r="M249" s="194"/>
    </row>
    <row r="250" spans="1:13" x14ac:dyDescent="0.25">
      <c r="C250" s="383"/>
      <c r="D250" s="189"/>
      <c r="E250" s="189"/>
      <c r="G250" s="189"/>
      <c r="I250" s="383"/>
      <c r="J250" s="385"/>
      <c r="K250" s="194"/>
      <c r="L250" s="194"/>
      <c r="M250" s="194"/>
    </row>
    <row r="251" spans="1:13" x14ac:dyDescent="0.25">
      <c r="C251" s="403">
        <f>SUM(C252:C262)</f>
        <v>1024637184</v>
      </c>
      <c r="D251" s="396" t="s">
        <v>2539</v>
      </c>
      <c r="E251" s="189"/>
      <c r="G251" s="189"/>
      <c r="I251" s="383"/>
      <c r="J251" s="385"/>
      <c r="K251" s="194"/>
      <c r="L251" s="194"/>
      <c r="M251" s="384"/>
    </row>
    <row r="252" spans="1:13" x14ac:dyDescent="0.25">
      <c r="A252" s="385">
        <v>91754949</v>
      </c>
      <c r="B252" s="194">
        <v>1393885</v>
      </c>
      <c r="C252" s="194">
        <f t="shared" ref="C252:C262" si="2">A252+B252</f>
        <v>93148834</v>
      </c>
      <c r="D252" s="189" t="s">
        <v>2596</v>
      </c>
      <c r="E252" s="189"/>
      <c r="I252" s="383"/>
      <c r="M252" s="194"/>
    </row>
    <row r="253" spans="1:13" x14ac:dyDescent="0.25">
      <c r="A253" s="385">
        <v>91754949</v>
      </c>
      <c r="B253" s="194">
        <v>1393885</v>
      </c>
      <c r="C253" s="194">
        <f t="shared" si="2"/>
        <v>93148834</v>
      </c>
      <c r="D253" s="189" t="s">
        <v>2597</v>
      </c>
      <c r="E253" s="189"/>
      <c r="G253" s="189"/>
      <c r="I253" s="383"/>
      <c r="M253" s="194"/>
    </row>
    <row r="254" spans="1:13" x14ac:dyDescent="0.25">
      <c r="A254" s="385">
        <v>91754949</v>
      </c>
      <c r="B254" s="194">
        <v>1393885</v>
      </c>
      <c r="C254" s="194">
        <f t="shared" si="2"/>
        <v>93148834</v>
      </c>
      <c r="D254" s="189" t="s">
        <v>2598</v>
      </c>
      <c r="E254" s="189"/>
      <c r="G254" s="189"/>
      <c r="I254" s="383"/>
      <c r="M254" s="194"/>
    </row>
    <row r="255" spans="1:13" x14ac:dyDescent="0.25">
      <c r="A255" s="385">
        <v>91754949</v>
      </c>
      <c r="B255" s="194">
        <v>1393885</v>
      </c>
      <c r="C255" s="194">
        <f t="shared" si="2"/>
        <v>93148834</v>
      </c>
      <c r="D255" s="189" t="s">
        <v>2599</v>
      </c>
      <c r="E255" s="189"/>
      <c r="G255" s="189"/>
      <c r="I255" s="383"/>
      <c r="M255" s="194"/>
    </row>
    <row r="256" spans="1:13" x14ac:dyDescent="0.25">
      <c r="A256" s="385">
        <v>91754949</v>
      </c>
      <c r="B256" s="194">
        <v>1393885</v>
      </c>
      <c r="C256" s="194">
        <f t="shared" si="2"/>
        <v>93148834</v>
      </c>
      <c r="D256" s="189" t="s">
        <v>2600</v>
      </c>
      <c r="E256" s="189"/>
      <c r="G256" s="189"/>
      <c r="I256" s="383"/>
      <c r="M256" s="194"/>
    </row>
    <row r="257" spans="1:13" x14ac:dyDescent="0.25">
      <c r="A257" s="385">
        <v>91754949</v>
      </c>
      <c r="B257" s="194">
        <v>1393885</v>
      </c>
      <c r="C257" s="194">
        <f t="shared" si="2"/>
        <v>93148834</v>
      </c>
      <c r="D257" s="189" t="s">
        <v>2601</v>
      </c>
      <c r="E257" s="189"/>
      <c r="G257" s="189"/>
      <c r="I257" s="383"/>
      <c r="M257" s="194"/>
    </row>
    <row r="258" spans="1:13" x14ac:dyDescent="0.25">
      <c r="A258" s="385">
        <v>91754949</v>
      </c>
      <c r="B258" s="194">
        <v>1393885</v>
      </c>
      <c r="C258" s="194">
        <f t="shared" si="2"/>
        <v>93148834</v>
      </c>
      <c r="D258" s="189" t="s">
        <v>2602</v>
      </c>
      <c r="E258" s="189"/>
      <c r="G258" s="189"/>
      <c r="I258" s="383"/>
      <c r="M258" s="194"/>
    </row>
    <row r="259" spans="1:13" x14ac:dyDescent="0.25">
      <c r="A259" s="385">
        <v>91754949</v>
      </c>
      <c r="B259" s="194">
        <v>1393885</v>
      </c>
      <c r="C259" s="194">
        <f t="shared" si="2"/>
        <v>93148834</v>
      </c>
      <c r="D259" s="189" t="s">
        <v>2603</v>
      </c>
      <c r="E259" s="189"/>
      <c r="G259" s="189"/>
      <c r="I259" s="383"/>
      <c r="M259" s="194"/>
    </row>
    <row r="260" spans="1:13" x14ac:dyDescent="0.25">
      <c r="A260" s="385">
        <v>91754949</v>
      </c>
      <c r="B260" s="194">
        <v>1393885</v>
      </c>
      <c r="C260" s="194">
        <f t="shared" si="2"/>
        <v>93148834</v>
      </c>
      <c r="D260" s="189" t="s">
        <v>2604</v>
      </c>
      <c r="E260" s="189"/>
      <c r="G260" s="189"/>
      <c r="I260" s="383"/>
      <c r="M260" s="194"/>
    </row>
    <row r="261" spans="1:13" x14ac:dyDescent="0.25">
      <c r="A261" s="385">
        <v>91754949</v>
      </c>
      <c r="B261" s="194">
        <v>1393885</v>
      </c>
      <c r="C261" s="194">
        <f t="shared" si="2"/>
        <v>93148834</v>
      </c>
      <c r="D261" s="189" t="s">
        <v>2605</v>
      </c>
      <c r="E261" s="189"/>
      <c r="G261" s="189"/>
      <c r="I261" s="383"/>
      <c r="M261" s="194"/>
    </row>
    <row r="262" spans="1:13" x14ac:dyDescent="0.25">
      <c r="A262" s="385">
        <v>91754949</v>
      </c>
      <c r="B262" s="194">
        <v>1393895</v>
      </c>
      <c r="C262" s="194">
        <f t="shared" si="2"/>
        <v>93148844</v>
      </c>
      <c r="D262" s="189" t="s">
        <v>2606</v>
      </c>
      <c r="E262" s="189"/>
      <c r="G262" s="189"/>
      <c r="I262" s="383"/>
      <c r="M262" s="194"/>
    </row>
    <row r="263" spans="1:13" x14ac:dyDescent="0.25">
      <c r="C263" s="381"/>
      <c r="D263" s="382"/>
      <c r="E263" s="189"/>
      <c r="F263" s="189"/>
      <c r="G263" s="189"/>
      <c r="H263" s="383"/>
      <c r="I263" s="383"/>
      <c r="J263" s="385"/>
      <c r="K263" s="194"/>
      <c r="L263" s="194"/>
      <c r="M263" s="384"/>
    </row>
    <row r="264" spans="1:13" x14ac:dyDescent="0.25">
      <c r="A264" s="382" t="s">
        <v>2540</v>
      </c>
      <c r="C264" s="404">
        <f>C266+C267+C270+C271+C272+C275+C276+C279+C280+C283+C284+C285+C288+C289+C292+C293+C296+C297+C300+C301+C304+C305+C306+C309+C310+C311</f>
        <v>170629000</v>
      </c>
      <c r="D264" s="396" t="s">
        <v>2541</v>
      </c>
      <c r="H264" s="386"/>
      <c r="I264" s="383"/>
      <c r="J264" s="387"/>
      <c r="K264" s="194"/>
      <c r="L264" s="194"/>
      <c r="M264" s="194"/>
    </row>
    <row r="265" spans="1:13" x14ac:dyDescent="0.25">
      <c r="C265" s="381"/>
      <c r="D265" s="189" t="s">
        <v>2542</v>
      </c>
      <c r="E265" s="189"/>
      <c r="H265" s="386"/>
      <c r="I265" s="383"/>
      <c r="J265" s="387"/>
      <c r="K265" s="194"/>
      <c r="L265" s="194"/>
      <c r="M265" s="194"/>
    </row>
    <row r="266" spans="1:13" x14ac:dyDescent="0.25">
      <c r="C266" s="388">
        <v>14764250</v>
      </c>
      <c r="D266" s="189" t="s">
        <v>2607</v>
      </c>
      <c r="E266" s="189"/>
      <c r="G266" s="189"/>
      <c r="H266" s="386"/>
      <c r="I266" s="383"/>
      <c r="J266" s="387"/>
      <c r="K266" s="194"/>
      <c r="L266" s="194"/>
      <c r="M266" s="194"/>
    </row>
    <row r="267" spans="1:13" x14ac:dyDescent="0.25">
      <c r="C267" s="388">
        <v>1200000</v>
      </c>
      <c r="D267" s="189" t="s">
        <v>2608</v>
      </c>
      <c r="E267" s="189"/>
      <c r="H267" s="386"/>
      <c r="I267" s="383"/>
      <c r="J267" s="387"/>
      <c r="K267" s="194"/>
      <c r="L267" s="194"/>
      <c r="M267" s="194"/>
    </row>
    <row r="268" spans="1:13" x14ac:dyDescent="0.25">
      <c r="C268" s="381"/>
      <c r="D268" s="189"/>
      <c r="E268" s="189"/>
      <c r="H268" s="386"/>
      <c r="I268" s="383"/>
      <c r="J268" s="387"/>
      <c r="K268" s="194"/>
      <c r="L268" s="194"/>
      <c r="M268" s="194"/>
    </row>
    <row r="269" spans="1:13" x14ac:dyDescent="0.25">
      <c r="C269" s="381"/>
      <c r="D269" s="189" t="s">
        <v>2543</v>
      </c>
      <c r="E269" s="189"/>
      <c r="H269" s="386"/>
      <c r="I269" s="383"/>
      <c r="J269" s="387"/>
      <c r="K269" s="194"/>
      <c r="L269" s="194"/>
      <c r="M269" s="194"/>
    </row>
    <row r="270" spans="1:13" x14ac:dyDescent="0.25">
      <c r="C270" s="389">
        <v>7382125</v>
      </c>
      <c r="D270" s="189" t="s">
        <v>2609</v>
      </c>
      <c r="E270" s="189"/>
      <c r="H270" s="386"/>
      <c r="I270" s="383"/>
      <c r="J270" s="387"/>
      <c r="K270" s="194"/>
      <c r="L270" s="194"/>
      <c r="M270" s="194"/>
    </row>
    <row r="271" spans="1:13" x14ac:dyDescent="0.25">
      <c r="C271" s="389">
        <v>6552500</v>
      </c>
      <c r="D271" s="189" t="s">
        <v>2610</v>
      </c>
      <c r="E271" s="189"/>
      <c r="G271" s="189"/>
      <c r="H271" s="386"/>
      <c r="I271" s="383"/>
      <c r="J271" s="387"/>
      <c r="K271" s="194"/>
      <c r="L271" s="194"/>
      <c r="M271" s="194"/>
    </row>
    <row r="272" spans="1:13" x14ac:dyDescent="0.25">
      <c r="C272" s="389">
        <v>1200000</v>
      </c>
      <c r="D272" s="189" t="s">
        <v>2608</v>
      </c>
      <c r="E272" s="189"/>
      <c r="H272" s="386"/>
      <c r="I272" s="383"/>
      <c r="J272" s="387"/>
      <c r="K272" s="194"/>
      <c r="L272" s="194"/>
      <c r="M272" s="194"/>
    </row>
    <row r="273" spans="3:13" x14ac:dyDescent="0.25">
      <c r="C273" s="381"/>
      <c r="D273" s="189"/>
      <c r="E273" s="189"/>
      <c r="G273" s="189"/>
      <c r="H273" s="386"/>
      <c r="I273" s="383"/>
      <c r="J273" s="387"/>
      <c r="K273" s="194"/>
      <c r="L273" s="194"/>
      <c r="M273" s="194"/>
    </row>
    <row r="274" spans="3:13" x14ac:dyDescent="0.25">
      <c r="C274" s="381"/>
      <c r="D274" s="189" t="s">
        <v>2544</v>
      </c>
      <c r="E274" s="189"/>
      <c r="H274" s="386"/>
      <c r="I274" s="383"/>
      <c r="J274" s="387"/>
      <c r="K274" s="194"/>
      <c r="L274" s="194"/>
      <c r="M274" s="194"/>
    </row>
    <row r="275" spans="3:13" x14ac:dyDescent="0.25">
      <c r="C275" s="389">
        <v>13105000</v>
      </c>
      <c r="D275" s="189" t="s">
        <v>2611</v>
      </c>
      <c r="E275" s="189"/>
      <c r="G275" s="189"/>
      <c r="H275" s="386"/>
      <c r="I275" s="383"/>
      <c r="J275" s="387"/>
      <c r="K275" s="194"/>
      <c r="L275" s="194"/>
      <c r="M275" s="194"/>
    </row>
    <row r="276" spans="3:13" x14ac:dyDescent="0.25">
      <c r="C276" s="389">
        <v>1200000</v>
      </c>
      <c r="D276" s="189" t="s">
        <v>2608</v>
      </c>
      <c r="E276" s="189"/>
      <c r="H276" s="386"/>
      <c r="I276" s="383"/>
      <c r="J276" s="387"/>
      <c r="K276" s="194"/>
      <c r="L276" s="194"/>
      <c r="M276" s="194"/>
    </row>
    <row r="277" spans="3:13" x14ac:dyDescent="0.25">
      <c r="C277" s="381"/>
      <c r="D277" s="189"/>
      <c r="E277" s="189"/>
      <c r="G277" s="189"/>
      <c r="H277" s="386"/>
      <c r="I277" s="383"/>
      <c r="J277" s="387"/>
      <c r="K277" s="194"/>
      <c r="L277" s="194"/>
      <c r="M277" s="194"/>
    </row>
    <row r="278" spans="3:13" x14ac:dyDescent="0.25">
      <c r="C278" s="381"/>
      <c r="D278" s="189" t="s">
        <v>2545</v>
      </c>
      <c r="E278" s="189"/>
      <c r="H278" s="386"/>
      <c r="I278" s="383"/>
      <c r="J278" s="387"/>
      <c r="K278" s="194"/>
      <c r="L278" s="194"/>
      <c r="M278" s="194"/>
    </row>
    <row r="279" spans="3:13" x14ac:dyDescent="0.25">
      <c r="C279" s="389">
        <v>14764250</v>
      </c>
      <c r="D279" s="189" t="s">
        <v>2607</v>
      </c>
      <c r="E279" s="189"/>
      <c r="G279" s="189"/>
      <c r="H279" s="386"/>
      <c r="I279" s="383"/>
      <c r="J279" s="387"/>
      <c r="K279" s="194"/>
      <c r="L279" s="194"/>
      <c r="M279" s="194"/>
    </row>
    <row r="280" spans="3:13" x14ac:dyDescent="0.25">
      <c r="C280" s="389">
        <v>1200000</v>
      </c>
      <c r="D280" s="189" t="s">
        <v>2608</v>
      </c>
      <c r="E280" s="189"/>
      <c r="H280" s="386"/>
      <c r="I280" s="383"/>
      <c r="J280" s="387"/>
      <c r="K280" s="194"/>
      <c r="L280" s="194"/>
      <c r="M280" s="194"/>
    </row>
    <row r="281" spans="3:13" x14ac:dyDescent="0.25">
      <c r="C281" s="381"/>
      <c r="D281" s="189"/>
      <c r="E281" s="189"/>
      <c r="H281" s="386"/>
      <c r="I281" s="383"/>
      <c r="J281" s="387"/>
      <c r="K281" s="194"/>
      <c r="L281" s="194"/>
      <c r="M281" s="194"/>
    </row>
    <row r="282" spans="3:13" x14ac:dyDescent="0.25">
      <c r="C282" s="381"/>
      <c r="D282" s="189" t="s">
        <v>2546</v>
      </c>
      <c r="E282" s="189"/>
      <c r="H282" s="386"/>
      <c r="I282" s="383"/>
      <c r="J282" s="387"/>
      <c r="K282" s="194"/>
      <c r="L282" s="194"/>
      <c r="M282" s="194"/>
    </row>
    <row r="283" spans="3:13" x14ac:dyDescent="0.25">
      <c r="C283" s="389">
        <v>7382125</v>
      </c>
      <c r="D283" s="189" t="s">
        <v>2609</v>
      </c>
      <c r="E283" s="189"/>
      <c r="H283" s="386"/>
      <c r="I283" s="383"/>
      <c r="J283" s="387"/>
      <c r="K283" s="194"/>
      <c r="L283" s="194"/>
      <c r="M283" s="194"/>
    </row>
    <row r="284" spans="3:13" x14ac:dyDescent="0.25">
      <c r="C284" s="389">
        <v>6552500</v>
      </c>
      <c r="D284" s="189" t="s">
        <v>2610</v>
      </c>
      <c r="E284" s="189"/>
      <c r="G284" s="189"/>
      <c r="H284" s="386"/>
      <c r="I284" s="383"/>
      <c r="J284" s="387"/>
      <c r="K284" s="194"/>
      <c r="L284" s="194"/>
      <c r="M284" s="194"/>
    </row>
    <row r="285" spans="3:13" x14ac:dyDescent="0.25">
      <c r="C285" s="389">
        <v>1200000</v>
      </c>
      <c r="D285" s="189" t="s">
        <v>2608</v>
      </c>
      <c r="E285" s="189"/>
      <c r="H285" s="386"/>
      <c r="I285" s="383"/>
      <c r="J285" s="387"/>
      <c r="K285" s="194"/>
      <c r="L285" s="194"/>
      <c r="M285" s="194"/>
    </row>
    <row r="286" spans="3:13" x14ac:dyDescent="0.25">
      <c r="C286" s="381"/>
      <c r="D286" s="189"/>
      <c r="E286" s="189"/>
      <c r="G286" s="189"/>
      <c r="H286" s="386"/>
      <c r="I286" s="383"/>
      <c r="J286" s="387"/>
      <c r="K286" s="194"/>
      <c r="L286" s="194"/>
      <c r="M286" s="194"/>
    </row>
    <row r="287" spans="3:13" x14ac:dyDescent="0.25">
      <c r="C287" s="381"/>
      <c r="D287" s="189" t="s">
        <v>2547</v>
      </c>
      <c r="E287" s="189"/>
      <c r="H287" s="386"/>
      <c r="I287" s="383"/>
      <c r="J287" s="387"/>
      <c r="K287" s="194"/>
      <c r="L287" s="194"/>
      <c r="M287" s="194"/>
    </row>
    <row r="288" spans="3:13" x14ac:dyDescent="0.25">
      <c r="C288" s="389">
        <v>14764250</v>
      </c>
      <c r="D288" s="189" t="s">
        <v>2607</v>
      </c>
      <c r="E288" s="189"/>
      <c r="G288" s="189"/>
      <c r="H288" s="386"/>
      <c r="I288" s="383"/>
      <c r="J288" s="387"/>
      <c r="K288" s="194"/>
      <c r="L288" s="194"/>
      <c r="M288" s="194"/>
    </row>
    <row r="289" spans="3:13" x14ac:dyDescent="0.25">
      <c r="C289" s="389">
        <v>1200000</v>
      </c>
      <c r="D289" s="189" t="s">
        <v>2608</v>
      </c>
      <c r="E289" s="189"/>
      <c r="H289" s="386"/>
      <c r="I289" s="383"/>
      <c r="J289" s="387"/>
      <c r="K289" s="194"/>
      <c r="L289" s="194"/>
      <c r="M289" s="194"/>
    </row>
    <row r="290" spans="3:13" x14ac:dyDescent="0.25">
      <c r="C290" s="381"/>
      <c r="D290" s="189"/>
      <c r="E290" s="189"/>
      <c r="G290" s="189"/>
      <c r="H290" s="386"/>
      <c r="I290" s="383"/>
      <c r="J290" s="387"/>
      <c r="K290" s="194"/>
      <c r="L290" s="194"/>
      <c r="M290" s="194"/>
    </row>
    <row r="291" spans="3:13" x14ac:dyDescent="0.25">
      <c r="C291" s="381"/>
      <c r="D291" s="189" t="s">
        <v>2548</v>
      </c>
      <c r="E291" s="189"/>
      <c r="H291" s="386"/>
      <c r="I291" s="383"/>
      <c r="J291" s="387"/>
      <c r="K291" s="194"/>
      <c r="L291" s="194"/>
      <c r="M291" s="194"/>
    </row>
    <row r="292" spans="3:13" x14ac:dyDescent="0.25">
      <c r="C292" s="389">
        <v>14764250</v>
      </c>
      <c r="D292" s="189" t="s">
        <v>2607</v>
      </c>
      <c r="E292" s="189"/>
      <c r="G292" s="189"/>
      <c r="H292" s="386"/>
      <c r="I292" s="383"/>
      <c r="J292" s="387"/>
      <c r="K292" s="194"/>
      <c r="L292" s="194"/>
      <c r="M292" s="194"/>
    </row>
    <row r="293" spans="3:13" x14ac:dyDescent="0.25">
      <c r="C293" s="389">
        <v>1200000</v>
      </c>
      <c r="D293" s="189" t="s">
        <v>2608</v>
      </c>
      <c r="E293" s="189"/>
      <c r="H293" s="386"/>
      <c r="I293" s="383"/>
      <c r="J293" s="387"/>
      <c r="K293" s="194"/>
      <c r="L293" s="194"/>
      <c r="M293" s="194"/>
    </row>
    <row r="294" spans="3:13" x14ac:dyDescent="0.25">
      <c r="C294" s="381"/>
      <c r="D294" s="189"/>
      <c r="E294" s="189"/>
      <c r="G294" s="189"/>
      <c r="H294" s="386"/>
      <c r="I294" s="383"/>
      <c r="J294" s="387"/>
      <c r="K294" s="194"/>
      <c r="L294" s="194"/>
      <c r="M294" s="194"/>
    </row>
    <row r="295" spans="3:13" x14ac:dyDescent="0.25">
      <c r="C295" s="381"/>
      <c r="D295" s="189" t="s">
        <v>2549</v>
      </c>
      <c r="E295" s="189"/>
      <c r="H295" s="386"/>
      <c r="I295" s="383"/>
      <c r="J295" s="387"/>
      <c r="K295" s="194"/>
      <c r="L295" s="194"/>
      <c r="M295" s="194"/>
    </row>
    <row r="296" spans="3:13" x14ac:dyDescent="0.25">
      <c r="C296" s="389">
        <v>14764250</v>
      </c>
      <c r="D296" s="189" t="s">
        <v>2607</v>
      </c>
      <c r="E296" s="189"/>
      <c r="G296" s="189"/>
      <c r="H296" s="386"/>
      <c r="I296" s="383"/>
      <c r="J296" s="387"/>
      <c r="K296" s="194"/>
      <c r="L296" s="194"/>
      <c r="M296" s="194"/>
    </row>
    <row r="297" spans="3:13" x14ac:dyDescent="0.25">
      <c r="C297" s="389">
        <v>1200000</v>
      </c>
      <c r="D297" s="189" t="s">
        <v>2608</v>
      </c>
      <c r="E297" s="189"/>
      <c r="H297" s="386"/>
      <c r="I297" s="383"/>
      <c r="J297" s="387"/>
      <c r="K297" s="194"/>
      <c r="L297" s="194"/>
      <c r="M297" s="194"/>
    </row>
    <row r="298" spans="3:13" x14ac:dyDescent="0.25">
      <c r="C298" s="381"/>
      <c r="D298" s="189"/>
      <c r="E298" s="189"/>
      <c r="G298" s="189"/>
      <c r="H298" s="386"/>
      <c r="I298" s="383"/>
      <c r="J298" s="387"/>
      <c r="K298" s="194"/>
      <c r="L298" s="194"/>
      <c r="M298" s="194"/>
    </row>
    <row r="299" spans="3:13" x14ac:dyDescent="0.25">
      <c r="C299" s="381"/>
      <c r="D299" s="189" t="s">
        <v>2550</v>
      </c>
      <c r="E299" s="189"/>
      <c r="H299" s="386"/>
      <c r="I299" s="383"/>
      <c r="J299" s="387"/>
      <c r="K299" s="194"/>
      <c r="L299" s="194"/>
      <c r="M299" s="194"/>
    </row>
    <row r="300" spans="3:13" x14ac:dyDescent="0.25">
      <c r="C300" s="389">
        <v>14764250</v>
      </c>
      <c r="D300" s="189" t="s">
        <v>2607</v>
      </c>
      <c r="E300" s="189"/>
      <c r="G300" s="189"/>
      <c r="H300" s="386"/>
      <c r="I300" s="383"/>
      <c r="J300" s="387"/>
      <c r="K300" s="194"/>
      <c r="L300" s="194"/>
      <c r="M300" s="194"/>
    </row>
    <row r="301" spans="3:13" x14ac:dyDescent="0.25">
      <c r="C301" s="389">
        <v>1200000</v>
      </c>
      <c r="D301" s="189" t="s">
        <v>2608</v>
      </c>
      <c r="E301" s="189"/>
      <c r="H301" s="386"/>
      <c r="I301" s="383"/>
      <c r="J301" s="387"/>
      <c r="K301" s="194"/>
      <c r="L301" s="194"/>
      <c r="M301" s="194"/>
    </row>
    <row r="302" spans="3:13" x14ac:dyDescent="0.25">
      <c r="C302" s="381"/>
      <c r="D302" s="189"/>
      <c r="E302" s="189"/>
      <c r="G302" s="189"/>
      <c r="H302" s="386"/>
      <c r="I302" s="383"/>
      <c r="J302" s="387"/>
      <c r="K302" s="194"/>
      <c r="L302" s="194"/>
      <c r="M302" s="194"/>
    </row>
    <row r="303" spans="3:13" x14ac:dyDescent="0.25">
      <c r="C303" s="381"/>
      <c r="D303" s="189" t="s">
        <v>2551</v>
      </c>
      <c r="E303" s="189"/>
      <c r="H303" s="386"/>
      <c r="I303" s="383"/>
      <c r="J303" s="387"/>
      <c r="K303" s="194"/>
      <c r="L303" s="194"/>
      <c r="M303" s="194"/>
    </row>
    <row r="304" spans="3:13" x14ac:dyDescent="0.25">
      <c r="C304" s="389">
        <v>7382125</v>
      </c>
      <c r="D304" s="189" t="s">
        <v>2609</v>
      </c>
      <c r="E304" s="189"/>
      <c r="H304" s="386"/>
      <c r="I304" s="383"/>
      <c r="J304" s="387"/>
      <c r="K304" s="194"/>
      <c r="L304" s="194"/>
      <c r="M304" s="194"/>
    </row>
    <row r="305" spans="1:13" x14ac:dyDescent="0.25">
      <c r="C305" s="389">
        <v>6552500</v>
      </c>
      <c r="D305" s="189" t="s">
        <v>2610</v>
      </c>
      <c r="E305" s="189"/>
      <c r="G305" s="189"/>
      <c r="H305" s="386"/>
      <c r="I305" s="383"/>
      <c r="J305" s="387"/>
      <c r="K305" s="194"/>
      <c r="L305" s="194"/>
      <c r="M305" s="194"/>
    </row>
    <row r="306" spans="1:13" x14ac:dyDescent="0.25">
      <c r="C306" s="389">
        <v>1200000</v>
      </c>
      <c r="D306" s="189" t="s">
        <v>2608</v>
      </c>
      <c r="E306" s="189"/>
      <c r="H306" s="386"/>
      <c r="I306" s="383"/>
      <c r="J306" s="387"/>
      <c r="K306" s="194"/>
      <c r="L306" s="194"/>
      <c r="M306" s="194"/>
    </row>
    <row r="307" spans="1:13" x14ac:dyDescent="0.25">
      <c r="C307" s="381"/>
      <c r="D307" s="189"/>
      <c r="E307" s="189"/>
      <c r="H307" s="386"/>
      <c r="I307" s="383"/>
      <c r="J307" s="387"/>
      <c r="K307" s="194"/>
      <c r="L307" s="194"/>
      <c r="M307" s="194"/>
    </row>
    <row r="308" spans="1:13" x14ac:dyDescent="0.25">
      <c r="C308" s="381"/>
      <c r="D308" s="189" t="s">
        <v>2552</v>
      </c>
      <c r="E308" s="189"/>
      <c r="F308" s="189"/>
      <c r="H308" s="386"/>
      <c r="I308" s="383"/>
      <c r="J308" s="387"/>
      <c r="K308" s="194"/>
      <c r="L308" s="194"/>
      <c r="M308" s="194"/>
    </row>
    <row r="309" spans="1:13" x14ac:dyDescent="0.25">
      <c r="C309" s="389">
        <v>7382125</v>
      </c>
      <c r="D309" s="189" t="s">
        <v>2609</v>
      </c>
      <c r="E309" s="189"/>
      <c r="F309" s="189"/>
      <c r="H309" s="386"/>
      <c r="I309" s="383"/>
      <c r="J309" s="387"/>
      <c r="K309" s="194"/>
      <c r="L309" s="194"/>
      <c r="M309" s="194"/>
    </row>
    <row r="310" spans="1:13" x14ac:dyDescent="0.25">
      <c r="C310" s="389">
        <v>6552500</v>
      </c>
      <c r="D310" s="189" t="s">
        <v>2610</v>
      </c>
      <c r="E310" s="189"/>
      <c r="F310" s="189"/>
      <c r="G310" s="189"/>
      <c r="H310" s="386"/>
      <c r="I310" s="383"/>
      <c r="J310" s="387"/>
      <c r="K310" s="194"/>
      <c r="L310" s="194"/>
      <c r="M310" s="194"/>
    </row>
    <row r="311" spans="1:13" x14ac:dyDescent="0.25">
      <c r="C311" s="389">
        <v>1200000</v>
      </c>
      <c r="D311" s="189" t="s">
        <v>2608</v>
      </c>
      <c r="E311" s="189"/>
      <c r="F311" s="189"/>
      <c r="G311" s="189"/>
      <c r="H311" s="386"/>
      <c r="I311" s="383"/>
      <c r="J311" s="387"/>
      <c r="K311" s="194"/>
      <c r="L311" s="194"/>
      <c r="M311" s="384"/>
    </row>
    <row r="312" spans="1:13" x14ac:dyDescent="0.25">
      <c r="C312" s="381"/>
      <c r="D312" s="189"/>
      <c r="E312" s="189"/>
      <c r="F312" s="189"/>
      <c r="G312" s="189"/>
      <c r="H312" s="386"/>
      <c r="I312" s="383"/>
      <c r="J312" s="387"/>
      <c r="K312" s="194"/>
      <c r="L312" s="194"/>
      <c r="M312" s="384"/>
    </row>
    <row r="313" spans="1:13" x14ac:dyDescent="0.25">
      <c r="A313" s="382" t="s">
        <v>2553</v>
      </c>
      <c r="C313" s="398">
        <f>C314+C315</f>
        <v>99122000</v>
      </c>
      <c r="D313" s="396" t="s">
        <v>711</v>
      </c>
      <c r="G313" s="189"/>
      <c r="H313" s="383"/>
      <c r="I313" s="383"/>
      <c r="J313" s="385"/>
      <c r="K313" s="194"/>
      <c r="L313" s="194"/>
      <c r="M313" s="194"/>
    </row>
    <row r="314" spans="1:13" x14ac:dyDescent="0.25">
      <c r="A314" s="382"/>
      <c r="C314" s="389">
        <v>48997500</v>
      </c>
      <c r="D314" s="189" t="s">
        <v>2612</v>
      </c>
      <c r="E314" s="189"/>
      <c r="G314" s="189"/>
      <c r="H314" s="383"/>
      <c r="I314" s="383"/>
      <c r="J314" s="385"/>
      <c r="K314" s="194"/>
      <c r="L314" s="194"/>
      <c r="M314" s="194"/>
    </row>
    <row r="315" spans="1:13" x14ac:dyDescent="0.25">
      <c r="A315" s="382"/>
      <c r="C315" s="389">
        <v>50124500</v>
      </c>
      <c r="D315" s="189" t="s">
        <v>2613</v>
      </c>
      <c r="E315" s="189"/>
      <c r="F315" s="189"/>
      <c r="G315" s="189"/>
      <c r="H315" s="383"/>
      <c r="I315" s="383"/>
      <c r="J315" s="385"/>
      <c r="K315" s="194"/>
      <c r="L315" s="194"/>
      <c r="M315" s="384"/>
    </row>
    <row r="316" spans="1:13" x14ac:dyDescent="0.25">
      <c r="A316" s="382"/>
      <c r="C316" s="381"/>
      <c r="D316" s="189"/>
      <c r="E316" s="189"/>
      <c r="F316" s="189"/>
      <c r="G316" s="189"/>
      <c r="H316" s="383"/>
      <c r="I316" s="383"/>
      <c r="J316" s="385"/>
      <c r="K316" s="194"/>
      <c r="L316" s="194"/>
      <c r="M316" s="384"/>
    </row>
    <row r="317" spans="1:13" x14ac:dyDescent="0.25">
      <c r="A317" s="382" t="s">
        <v>2554</v>
      </c>
      <c r="C317" s="398">
        <f>C318+C319</f>
        <v>149060000</v>
      </c>
      <c r="D317" s="396" t="s">
        <v>727</v>
      </c>
      <c r="G317" s="189"/>
      <c r="H317" s="383"/>
      <c r="I317" s="383"/>
      <c r="J317" s="385"/>
      <c r="K317" s="194"/>
      <c r="L317" s="194"/>
      <c r="M317" s="194"/>
    </row>
    <row r="318" spans="1:13" x14ac:dyDescent="0.25">
      <c r="A318" s="382"/>
      <c r="C318" s="390">
        <v>74544500</v>
      </c>
      <c r="D318" s="189" t="s">
        <v>2615</v>
      </c>
      <c r="E318" s="189"/>
      <c r="G318" s="189"/>
      <c r="H318" s="383"/>
      <c r="I318" s="383"/>
      <c r="J318" s="385"/>
      <c r="K318" s="194"/>
      <c r="L318" s="194"/>
      <c r="M318" s="194"/>
    </row>
    <row r="319" spans="1:13" x14ac:dyDescent="0.25">
      <c r="A319" s="382"/>
      <c r="C319" s="389">
        <v>74515500</v>
      </c>
      <c r="D319" s="189" t="s">
        <v>2616</v>
      </c>
      <c r="E319" s="189"/>
      <c r="F319" s="189"/>
      <c r="G319" s="189"/>
      <c r="H319" s="383"/>
      <c r="I319" s="383"/>
      <c r="J319" s="385"/>
      <c r="K319" s="194"/>
      <c r="L319" s="194"/>
      <c r="M319" s="384"/>
    </row>
    <row r="320" spans="1:13" x14ac:dyDescent="0.25">
      <c r="A320" s="382"/>
      <c r="C320" s="381"/>
      <c r="D320" s="189"/>
      <c r="E320" s="189"/>
      <c r="F320" s="189"/>
      <c r="G320" s="189"/>
      <c r="H320" s="383"/>
      <c r="I320" s="383"/>
      <c r="J320" s="385"/>
      <c r="K320" s="194"/>
      <c r="L320" s="194"/>
      <c r="M320" s="384"/>
    </row>
    <row r="321" spans="1:13" x14ac:dyDescent="0.25">
      <c r="A321" s="382" t="s">
        <v>2555</v>
      </c>
      <c r="C321" s="398">
        <f>C322+C323+C324</f>
        <v>124175000</v>
      </c>
      <c r="D321" s="396" t="s">
        <v>2614</v>
      </c>
      <c r="G321" s="189"/>
      <c r="H321" s="383"/>
      <c r="I321" s="383"/>
      <c r="J321" s="385"/>
      <c r="K321" s="194"/>
      <c r="L321" s="194"/>
      <c r="M321" s="194"/>
    </row>
    <row r="322" spans="1:13" x14ac:dyDescent="0.25">
      <c r="A322" s="382"/>
      <c r="C322" s="389">
        <v>51259000</v>
      </c>
      <c r="D322" s="189" t="s">
        <v>2617</v>
      </c>
      <c r="E322" s="189"/>
      <c r="G322" s="189"/>
      <c r="H322" s="383"/>
      <c r="I322" s="383"/>
      <c r="J322" s="385"/>
      <c r="K322" s="194"/>
      <c r="L322" s="194"/>
      <c r="M322" s="194"/>
    </row>
    <row r="323" spans="1:13" x14ac:dyDescent="0.25">
      <c r="A323" s="382"/>
      <c r="C323" s="389">
        <v>40758000</v>
      </c>
      <c r="D323" s="189" t="s">
        <v>2618</v>
      </c>
      <c r="E323" s="189"/>
      <c r="G323" s="189"/>
      <c r="H323" s="383"/>
      <c r="I323" s="383"/>
      <c r="J323" s="385"/>
      <c r="K323" s="194"/>
      <c r="L323" s="194"/>
      <c r="M323" s="194"/>
    </row>
    <row r="324" spans="1:13" x14ac:dyDescent="0.25">
      <c r="A324" s="382"/>
      <c r="C324" s="389">
        <v>32158000</v>
      </c>
      <c r="D324" s="189" t="s">
        <v>2619</v>
      </c>
      <c r="E324" s="189"/>
      <c r="F324" s="189"/>
      <c r="G324" s="189"/>
      <c r="H324" s="383"/>
      <c r="I324" s="383"/>
      <c r="J324" s="385"/>
      <c r="K324" s="194"/>
      <c r="L324" s="194"/>
      <c r="M324" s="384"/>
    </row>
    <row r="325" spans="1:13" x14ac:dyDescent="0.25">
      <c r="A325" s="382"/>
      <c r="C325" s="381"/>
      <c r="D325" s="189"/>
      <c r="E325" s="189"/>
      <c r="F325" s="189"/>
      <c r="G325" s="189"/>
      <c r="H325" s="383"/>
      <c r="I325" s="383"/>
      <c r="J325" s="385"/>
      <c r="K325" s="194"/>
      <c r="L325" s="194"/>
      <c r="M325" s="384"/>
    </row>
    <row r="326" spans="1:13" x14ac:dyDescent="0.25">
      <c r="A326" s="382" t="s">
        <v>2556</v>
      </c>
      <c r="D326" s="189" t="s">
        <v>2620</v>
      </c>
      <c r="G326" s="189"/>
      <c r="H326" s="383"/>
      <c r="I326" s="383"/>
      <c r="J326" s="385"/>
      <c r="K326" s="194"/>
      <c r="L326" s="194"/>
      <c r="M326" s="194"/>
    </row>
    <row r="327" spans="1:13" x14ac:dyDescent="0.25">
      <c r="C327" s="402">
        <v>305445000</v>
      </c>
      <c r="D327" s="189" t="s">
        <v>2621</v>
      </c>
      <c r="E327" s="189"/>
      <c r="F327" s="189"/>
      <c r="G327" s="189"/>
      <c r="H327" s="383"/>
      <c r="I327" s="383"/>
      <c r="J327" s="385"/>
      <c r="K327" s="194"/>
      <c r="L327" s="194"/>
      <c r="M327" s="384"/>
    </row>
    <row r="329" spans="1:13" x14ac:dyDescent="0.25">
      <c r="D329" s="378" t="s">
        <v>2623</v>
      </c>
    </row>
    <row r="330" spans="1:13" x14ac:dyDescent="0.25">
      <c r="A330" s="391"/>
      <c r="B330" s="391"/>
      <c r="C330" s="397">
        <f>C331</f>
        <v>123608000</v>
      </c>
      <c r="D330" s="396" t="s">
        <v>2624</v>
      </c>
      <c r="E330" s="391"/>
      <c r="F330" s="391"/>
      <c r="G330" s="391"/>
      <c r="H330" s="391"/>
      <c r="I330" s="391"/>
      <c r="J330" s="391"/>
    </row>
    <row r="331" spans="1:13" x14ac:dyDescent="0.25">
      <c r="A331" s="382" t="s">
        <v>2665</v>
      </c>
      <c r="B331">
        <v>204517</v>
      </c>
      <c r="C331" s="393">
        <v>123608000</v>
      </c>
      <c r="D331" s="392" t="s">
        <v>2632</v>
      </c>
      <c r="F331" s="392"/>
      <c r="G331" s="392"/>
      <c r="H331" s="392"/>
      <c r="I331" s="392"/>
      <c r="J331" s="189"/>
    </row>
    <row r="332" spans="1:13" x14ac:dyDescent="0.25">
      <c r="A332" s="393"/>
      <c r="C332" s="393"/>
      <c r="D332" s="392"/>
      <c r="F332" s="392"/>
      <c r="G332" s="392"/>
      <c r="H332" s="392"/>
      <c r="I332" s="392"/>
      <c r="J332" s="189"/>
    </row>
    <row r="333" spans="1:13" x14ac:dyDescent="0.25">
      <c r="A333" s="189"/>
      <c r="B333" s="189"/>
      <c r="C333" s="392"/>
      <c r="D333" s="396" t="s">
        <v>2625</v>
      </c>
      <c r="E333" s="393"/>
      <c r="F333" s="392"/>
      <c r="G333" s="392"/>
      <c r="H333" s="392"/>
      <c r="I333" s="392"/>
      <c r="J333" s="189"/>
    </row>
    <row r="334" spans="1:13" x14ac:dyDescent="0.25">
      <c r="A334" s="189"/>
      <c r="B334" s="189"/>
      <c r="C334" s="398">
        <f>C335+C336+C337</f>
        <v>221720000</v>
      </c>
      <c r="D334" s="396"/>
      <c r="E334" s="393"/>
      <c r="F334" s="392"/>
      <c r="G334" s="392"/>
      <c r="H334" s="392"/>
      <c r="I334" s="392"/>
      <c r="J334" s="189"/>
    </row>
    <row r="335" spans="1:13" x14ac:dyDescent="0.25">
      <c r="A335" s="393">
        <v>16062</v>
      </c>
      <c r="B335">
        <v>205417</v>
      </c>
      <c r="C335" s="393">
        <v>183720000</v>
      </c>
      <c r="D335" s="392" t="s">
        <v>2633</v>
      </c>
      <c r="F335" s="392"/>
      <c r="G335" s="392"/>
      <c r="H335" s="392"/>
      <c r="I335" s="392"/>
      <c r="J335" s="189"/>
    </row>
    <row r="336" spans="1:13" x14ac:dyDescent="0.25">
      <c r="A336" s="189"/>
      <c r="B336" s="189">
        <v>204711</v>
      </c>
      <c r="C336" s="393">
        <v>19000000</v>
      </c>
      <c r="D336" s="392" t="s">
        <v>2634</v>
      </c>
      <c r="E336" s="392"/>
      <c r="F336" s="392"/>
      <c r="G336" s="392"/>
      <c r="H336" s="392"/>
      <c r="I336" s="392"/>
      <c r="J336" s="624"/>
    </row>
    <row r="337" spans="1:10" x14ac:dyDescent="0.25">
      <c r="A337" s="189"/>
      <c r="B337" s="202">
        <v>204711</v>
      </c>
      <c r="C337" s="393">
        <v>19000000</v>
      </c>
      <c r="D337" s="392" t="s">
        <v>2635</v>
      </c>
      <c r="E337" s="392"/>
      <c r="F337" s="392"/>
      <c r="G337" s="392"/>
      <c r="H337" s="392"/>
      <c r="I337" s="392"/>
      <c r="J337" s="624"/>
    </row>
    <row r="338" spans="1:10" x14ac:dyDescent="0.25">
      <c r="A338" s="189"/>
      <c r="B338" s="189"/>
      <c r="C338" s="392"/>
      <c r="D338" s="392"/>
      <c r="E338" s="392"/>
      <c r="F338" s="392"/>
      <c r="G338" s="392"/>
      <c r="H338" s="392"/>
      <c r="I338" s="392"/>
      <c r="J338" s="394"/>
    </row>
    <row r="339" spans="1:10" x14ac:dyDescent="0.25">
      <c r="A339" s="189"/>
      <c r="B339" s="189"/>
      <c r="C339" s="392"/>
      <c r="D339" s="396" t="s">
        <v>2626</v>
      </c>
      <c r="E339" s="392"/>
      <c r="F339" s="392"/>
      <c r="G339" s="392"/>
      <c r="H339" s="392"/>
      <c r="I339" s="392"/>
      <c r="J339" s="394"/>
    </row>
    <row r="340" spans="1:10" x14ac:dyDescent="0.25">
      <c r="A340" s="189"/>
      <c r="B340" s="189"/>
      <c r="C340" s="398">
        <f>C341</f>
        <v>242910000</v>
      </c>
      <c r="D340" s="396"/>
      <c r="E340" s="392"/>
      <c r="F340" s="392"/>
      <c r="G340" s="392"/>
      <c r="H340" s="392"/>
      <c r="I340" s="392"/>
      <c r="J340" s="394"/>
    </row>
    <row r="341" spans="1:10" x14ac:dyDescent="0.25">
      <c r="A341" s="393">
        <v>16234</v>
      </c>
      <c r="B341" s="202">
        <v>204629</v>
      </c>
      <c r="C341" s="393">
        <v>242910000</v>
      </c>
      <c r="D341" s="392" t="s">
        <v>2664</v>
      </c>
      <c r="F341" s="392"/>
      <c r="G341" s="392"/>
      <c r="H341" s="392"/>
      <c r="I341" s="392"/>
      <c r="J341" s="189"/>
    </row>
    <row r="342" spans="1:10" x14ac:dyDescent="0.25">
      <c r="A342" s="189"/>
      <c r="B342" s="189"/>
      <c r="C342" s="392"/>
      <c r="D342" s="392"/>
      <c r="E342" s="392"/>
      <c r="F342" s="392"/>
      <c r="G342" s="392"/>
      <c r="H342" s="392"/>
      <c r="I342" s="392"/>
      <c r="J342" s="189"/>
    </row>
    <row r="343" spans="1:10" x14ac:dyDescent="0.25">
      <c r="A343" s="189"/>
      <c r="B343" s="189"/>
      <c r="C343" s="392"/>
      <c r="D343" s="396" t="s">
        <v>2627</v>
      </c>
      <c r="E343" s="392"/>
      <c r="F343" s="392"/>
      <c r="G343" s="392"/>
      <c r="H343" s="392"/>
      <c r="I343" s="392"/>
      <c r="J343" s="189"/>
    </row>
    <row r="344" spans="1:10" x14ac:dyDescent="0.25">
      <c r="A344" s="189"/>
      <c r="B344" s="189"/>
      <c r="C344" s="398">
        <f>C345+C346+C347</f>
        <v>839797000</v>
      </c>
      <c r="D344" s="396"/>
      <c r="E344" s="392"/>
      <c r="F344" s="392"/>
      <c r="G344" s="392"/>
      <c r="H344" s="392"/>
      <c r="I344" s="392"/>
      <c r="J344" s="189"/>
    </row>
    <row r="345" spans="1:10" x14ac:dyDescent="0.25">
      <c r="A345" s="393">
        <v>16254</v>
      </c>
      <c r="B345">
        <v>204518</v>
      </c>
      <c r="C345" s="393">
        <v>388719000</v>
      </c>
      <c r="D345" s="392" t="s">
        <v>2636</v>
      </c>
      <c r="E345" s="392"/>
      <c r="F345" s="392"/>
      <c r="G345" s="392"/>
      <c r="H345" s="392"/>
      <c r="I345" s="392"/>
      <c r="J345" s="189"/>
    </row>
    <row r="346" spans="1:10" x14ac:dyDescent="0.25">
      <c r="A346" s="189"/>
      <c r="B346" s="189">
        <v>204724</v>
      </c>
      <c r="C346" s="393">
        <v>284834000</v>
      </c>
      <c r="D346" s="392" t="s">
        <v>2637</v>
      </c>
      <c r="E346" s="392"/>
      <c r="F346" s="392"/>
      <c r="G346" s="392"/>
      <c r="H346" s="392"/>
      <c r="I346" s="392"/>
      <c r="J346" s="189"/>
    </row>
    <row r="347" spans="1:10" x14ac:dyDescent="0.25">
      <c r="A347" s="189"/>
      <c r="B347" s="202">
        <v>205253</v>
      </c>
      <c r="C347" s="393">
        <v>166244000</v>
      </c>
      <c r="D347" s="392" t="s">
        <v>2638</v>
      </c>
      <c r="E347" s="392"/>
      <c r="F347" s="392"/>
      <c r="G347" s="392"/>
      <c r="H347" s="392"/>
      <c r="I347" s="392"/>
      <c r="J347" s="189"/>
    </row>
    <row r="348" spans="1:10" x14ac:dyDescent="0.25">
      <c r="A348" s="189"/>
      <c r="B348" s="189"/>
      <c r="C348" s="392"/>
      <c r="D348" s="392"/>
      <c r="E348" s="392"/>
      <c r="F348" s="392"/>
      <c r="G348" s="392"/>
      <c r="H348" s="392"/>
      <c r="I348" s="392"/>
      <c r="J348" s="189"/>
    </row>
    <row r="349" spans="1:10" x14ac:dyDescent="0.25">
      <c r="A349" s="189"/>
      <c r="B349" s="189"/>
      <c r="C349" s="392"/>
      <c r="D349" s="396" t="s">
        <v>2628</v>
      </c>
      <c r="E349" s="392"/>
      <c r="F349" s="392"/>
      <c r="G349" s="392"/>
      <c r="H349" s="392"/>
      <c r="I349" s="392"/>
      <c r="J349" s="189"/>
    </row>
    <row r="350" spans="1:10" x14ac:dyDescent="0.25">
      <c r="A350" s="189"/>
      <c r="B350" s="189"/>
      <c r="C350" s="398">
        <f>C351+C352</f>
        <v>207383000</v>
      </c>
      <c r="D350" s="396"/>
      <c r="E350" s="392"/>
      <c r="F350" s="392"/>
      <c r="G350" s="392"/>
      <c r="H350" s="392"/>
      <c r="I350" s="392"/>
      <c r="J350" s="189"/>
    </row>
    <row r="351" spans="1:10" x14ac:dyDescent="0.25">
      <c r="A351" s="392">
        <v>16252</v>
      </c>
      <c r="B351" s="202">
        <v>203224</v>
      </c>
      <c r="C351" s="393">
        <v>199133000</v>
      </c>
      <c r="D351" s="392" t="s">
        <v>2639</v>
      </c>
      <c r="F351" s="392"/>
      <c r="G351" s="392"/>
      <c r="H351" s="392"/>
      <c r="I351" s="392"/>
      <c r="J351" s="189"/>
    </row>
    <row r="352" spans="1:10" x14ac:dyDescent="0.25">
      <c r="A352" s="189"/>
      <c r="B352" s="189" t="s">
        <v>17</v>
      </c>
      <c r="C352" s="393">
        <v>8250000</v>
      </c>
      <c r="D352" s="392" t="s">
        <v>2640</v>
      </c>
      <c r="E352" s="392"/>
      <c r="F352" s="392"/>
      <c r="G352" s="392"/>
      <c r="H352" s="392"/>
      <c r="I352" s="392"/>
      <c r="J352" s="189"/>
    </row>
    <row r="353" spans="1:10" x14ac:dyDescent="0.25">
      <c r="A353" s="189"/>
      <c r="B353" s="189"/>
      <c r="C353" s="392"/>
      <c r="D353" s="392" t="s">
        <v>2641</v>
      </c>
      <c r="E353" s="392"/>
      <c r="F353" s="392"/>
      <c r="G353" s="392"/>
      <c r="H353" s="392"/>
      <c r="I353" s="392"/>
      <c r="J353" s="189"/>
    </row>
    <row r="354" spans="1:10" x14ac:dyDescent="0.25">
      <c r="A354" s="189"/>
      <c r="B354" s="189"/>
      <c r="C354" s="392"/>
      <c r="D354" s="392" t="s">
        <v>2642</v>
      </c>
      <c r="E354" s="392"/>
      <c r="F354" s="392"/>
      <c r="G354" s="392"/>
      <c r="H354" s="392"/>
      <c r="I354" s="392"/>
      <c r="J354" s="189"/>
    </row>
    <row r="355" spans="1:10" x14ac:dyDescent="0.25">
      <c r="A355" s="189"/>
      <c r="B355" s="189"/>
      <c r="C355" s="392"/>
      <c r="D355" s="392" t="s">
        <v>2635</v>
      </c>
      <c r="E355" s="392"/>
      <c r="F355" s="392"/>
      <c r="G355" s="392"/>
      <c r="H355" s="392"/>
      <c r="I355" s="392"/>
      <c r="J355" s="189"/>
    </row>
    <row r="356" spans="1:10" x14ac:dyDescent="0.25">
      <c r="A356" s="189"/>
      <c r="B356" s="189"/>
      <c r="C356" s="392"/>
      <c r="D356" s="392" t="s">
        <v>2643</v>
      </c>
      <c r="E356" s="392"/>
      <c r="F356" s="392"/>
      <c r="G356" s="392"/>
      <c r="H356" s="392"/>
      <c r="I356" s="392"/>
      <c r="J356" s="189"/>
    </row>
    <row r="357" spans="1:10" x14ac:dyDescent="0.25">
      <c r="A357" s="189"/>
      <c r="B357" s="189"/>
      <c r="C357" s="392"/>
      <c r="D357" s="392" t="s">
        <v>2644</v>
      </c>
      <c r="E357" s="392"/>
      <c r="F357" s="392"/>
      <c r="G357" s="392"/>
      <c r="H357" s="392"/>
      <c r="I357" s="392"/>
      <c r="J357" s="189"/>
    </row>
    <row r="358" spans="1:10" x14ac:dyDescent="0.25">
      <c r="A358" s="189"/>
      <c r="B358" s="189"/>
      <c r="C358" s="392"/>
      <c r="D358" s="392" t="s">
        <v>2645</v>
      </c>
      <c r="E358" s="392"/>
      <c r="F358" s="392"/>
      <c r="G358" s="392"/>
      <c r="H358" s="392"/>
      <c r="I358" s="392"/>
      <c r="J358" s="189"/>
    </row>
    <row r="359" spans="1:10" x14ac:dyDescent="0.25">
      <c r="A359" s="189"/>
      <c r="B359" s="189"/>
      <c r="C359" s="392"/>
      <c r="D359" s="392" t="s">
        <v>2646</v>
      </c>
      <c r="E359" s="392"/>
      <c r="F359" s="392"/>
      <c r="G359" s="392"/>
      <c r="H359" s="392"/>
      <c r="I359" s="392"/>
      <c r="J359" s="189"/>
    </row>
    <row r="360" spans="1:10" x14ac:dyDescent="0.25">
      <c r="A360" s="189"/>
      <c r="B360" s="189"/>
      <c r="C360" s="392"/>
      <c r="D360" s="392" t="s">
        <v>2647</v>
      </c>
      <c r="E360" s="392"/>
      <c r="F360" s="392"/>
      <c r="G360" s="392"/>
      <c r="H360" s="392"/>
      <c r="I360" s="392"/>
      <c r="J360" s="189"/>
    </row>
    <row r="361" spans="1:10" x14ac:dyDescent="0.25">
      <c r="A361" s="189"/>
      <c r="B361" s="189"/>
      <c r="C361" s="392"/>
      <c r="D361" s="392"/>
      <c r="E361" s="392"/>
      <c r="F361" s="392"/>
      <c r="G361" s="392"/>
      <c r="H361" s="392"/>
      <c r="I361" s="392"/>
      <c r="J361" s="189"/>
    </row>
    <row r="362" spans="1:10" x14ac:dyDescent="0.25">
      <c r="A362" s="189"/>
      <c r="B362" s="189"/>
      <c r="C362" s="392"/>
      <c r="D362" s="396" t="s">
        <v>790</v>
      </c>
      <c r="E362" s="392"/>
      <c r="F362" s="392"/>
      <c r="G362" s="392"/>
      <c r="H362" s="392"/>
      <c r="I362" s="392"/>
      <c r="J362" s="189"/>
    </row>
    <row r="363" spans="1:10" x14ac:dyDescent="0.25">
      <c r="A363" s="189"/>
      <c r="B363" s="189"/>
      <c r="C363" s="406">
        <f>C364+C365</f>
        <v>1984181900</v>
      </c>
      <c r="D363" s="396"/>
      <c r="E363" s="392"/>
      <c r="F363" s="392"/>
      <c r="G363" s="392"/>
      <c r="H363" s="392"/>
      <c r="I363" s="392"/>
      <c r="J363" s="189"/>
    </row>
    <row r="364" spans="1:10" x14ac:dyDescent="0.25">
      <c r="A364" s="392">
        <v>16256</v>
      </c>
      <c r="B364">
        <v>202398</v>
      </c>
      <c r="C364" s="393">
        <v>1960224000</v>
      </c>
      <c r="D364" s="392" t="s">
        <v>2648</v>
      </c>
      <c r="F364" s="392"/>
      <c r="G364" s="392"/>
      <c r="H364" s="392"/>
      <c r="I364" s="392"/>
      <c r="J364" s="189"/>
    </row>
    <row r="365" spans="1:10" x14ac:dyDescent="0.25">
      <c r="A365" s="189"/>
      <c r="B365" s="189" t="s">
        <v>17</v>
      </c>
      <c r="C365" s="393">
        <v>23957900</v>
      </c>
      <c r="D365" s="392" t="s">
        <v>2649</v>
      </c>
      <c r="E365" s="392"/>
      <c r="F365" s="392"/>
      <c r="G365" s="392"/>
      <c r="H365" s="392"/>
      <c r="I365" s="392"/>
      <c r="J365" s="189"/>
    </row>
    <row r="366" spans="1:10" x14ac:dyDescent="0.25">
      <c r="A366" s="189"/>
      <c r="B366" s="189"/>
      <c r="C366" s="392"/>
      <c r="D366" s="392" t="s">
        <v>2650</v>
      </c>
      <c r="E366" s="392"/>
      <c r="F366" s="392"/>
      <c r="G366" s="392"/>
      <c r="H366" s="392"/>
      <c r="I366" s="392"/>
      <c r="J366" s="189"/>
    </row>
    <row r="367" spans="1:10" x14ac:dyDescent="0.25">
      <c r="A367" s="189"/>
      <c r="B367" s="189"/>
      <c r="C367" s="392"/>
      <c r="D367" s="392" t="s">
        <v>2651</v>
      </c>
      <c r="E367" s="392"/>
      <c r="F367" s="392"/>
      <c r="G367" s="392"/>
      <c r="H367" s="392"/>
      <c r="I367" s="392"/>
      <c r="J367" s="189"/>
    </row>
    <row r="368" spans="1:10" x14ac:dyDescent="0.25">
      <c r="A368" s="189"/>
      <c r="B368" s="189"/>
      <c r="C368" s="392"/>
      <c r="D368" s="392" t="s">
        <v>2652</v>
      </c>
      <c r="E368" s="392"/>
      <c r="F368" s="392"/>
      <c r="G368" s="392"/>
      <c r="H368" s="392"/>
      <c r="I368" s="392"/>
      <c r="J368" s="189"/>
    </row>
    <row r="369" spans="1:10" x14ac:dyDescent="0.25">
      <c r="A369" s="189"/>
      <c r="B369" s="189"/>
      <c r="C369" s="392"/>
      <c r="D369" s="392" t="s">
        <v>2653</v>
      </c>
      <c r="E369" s="392"/>
      <c r="F369" s="392"/>
      <c r="G369" s="392"/>
      <c r="H369" s="392"/>
      <c r="I369" s="392"/>
      <c r="J369" s="189"/>
    </row>
    <row r="370" spans="1:10" x14ac:dyDescent="0.25">
      <c r="A370" s="189"/>
      <c r="B370" s="189"/>
      <c r="C370" s="392"/>
      <c r="D370" s="392" t="s">
        <v>2654</v>
      </c>
      <c r="E370" s="392"/>
      <c r="F370" s="392"/>
      <c r="G370" s="392"/>
      <c r="H370" s="392"/>
      <c r="I370" s="392"/>
      <c r="J370" s="189"/>
    </row>
    <row r="371" spans="1:10" x14ac:dyDescent="0.25">
      <c r="A371" s="189"/>
      <c r="B371" s="189"/>
      <c r="C371" s="392"/>
      <c r="D371" s="392" t="s">
        <v>2655</v>
      </c>
      <c r="E371" s="392"/>
      <c r="F371" s="392"/>
      <c r="G371" s="392"/>
      <c r="H371" s="392"/>
      <c r="I371" s="392"/>
      <c r="J371" s="189"/>
    </row>
    <row r="372" spans="1:10" x14ac:dyDescent="0.25">
      <c r="A372" s="189"/>
      <c r="B372" s="189"/>
      <c r="C372" s="392"/>
      <c r="D372" s="392" t="s">
        <v>2656</v>
      </c>
      <c r="E372" s="392"/>
      <c r="F372" s="392"/>
      <c r="G372" s="392"/>
      <c r="H372" s="392"/>
      <c r="I372" s="392"/>
      <c r="J372" s="189"/>
    </row>
    <row r="373" spans="1:10" x14ac:dyDescent="0.25">
      <c r="A373" s="189"/>
      <c r="B373" s="189"/>
      <c r="C373" s="392"/>
      <c r="D373" s="392" t="s">
        <v>2657</v>
      </c>
      <c r="E373" s="392"/>
      <c r="F373" s="392"/>
      <c r="G373" s="392"/>
      <c r="H373" s="395"/>
      <c r="I373" s="392"/>
      <c r="J373" s="189"/>
    </row>
    <row r="374" spans="1:10" x14ac:dyDescent="0.25">
      <c r="A374" s="189"/>
      <c r="B374" s="189"/>
      <c r="C374" s="392"/>
      <c r="D374" s="392"/>
      <c r="E374" s="392"/>
      <c r="F374" s="392"/>
      <c r="G374" s="392"/>
      <c r="H374" s="395"/>
      <c r="I374" s="392"/>
      <c r="J374" s="189"/>
    </row>
    <row r="375" spans="1:10" x14ac:dyDescent="0.25">
      <c r="A375" s="189"/>
      <c r="B375" s="189"/>
      <c r="C375" s="397">
        <f>C376+C377</f>
        <v>1271381270</v>
      </c>
      <c r="D375" s="396" t="s">
        <v>2629</v>
      </c>
      <c r="E375" s="399"/>
      <c r="F375" s="399"/>
      <c r="G375" s="399"/>
      <c r="H375" s="399"/>
      <c r="I375" s="399"/>
      <c r="J375" s="189"/>
    </row>
    <row r="376" spans="1:10" x14ac:dyDescent="0.25">
      <c r="A376" s="189">
        <v>16191</v>
      </c>
      <c r="C376" s="393">
        <v>1250000000</v>
      </c>
      <c r="D376" s="392" t="s">
        <v>2658</v>
      </c>
      <c r="E376" s="392"/>
      <c r="F376" s="392"/>
      <c r="G376" s="392"/>
      <c r="H376" s="392"/>
      <c r="I376" s="392"/>
      <c r="J376" s="392"/>
    </row>
    <row r="377" spans="1:10" x14ac:dyDescent="0.25">
      <c r="A377" s="189"/>
      <c r="B377" s="189" t="s">
        <v>17</v>
      </c>
      <c r="C377" s="393">
        <v>21381270</v>
      </c>
      <c r="D377" s="392" t="s">
        <v>2659</v>
      </c>
      <c r="E377" s="392"/>
      <c r="F377" s="392"/>
      <c r="G377" s="392"/>
      <c r="H377" s="392"/>
      <c r="I377" s="392"/>
      <c r="J377" s="392"/>
    </row>
    <row r="378" spans="1:10" x14ac:dyDescent="0.25">
      <c r="A378" s="189"/>
      <c r="B378" s="189"/>
      <c r="C378" s="392"/>
      <c r="D378" s="392" t="s">
        <v>2660</v>
      </c>
      <c r="E378" s="392"/>
      <c r="F378" s="392"/>
      <c r="G378" s="392"/>
      <c r="H378" s="392"/>
      <c r="I378" s="392"/>
      <c r="J378" s="392"/>
    </row>
    <row r="379" spans="1:10" x14ac:dyDescent="0.25">
      <c r="A379" s="189"/>
      <c r="B379" s="189"/>
      <c r="C379" s="392"/>
      <c r="D379" s="392" t="s">
        <v>2661</v>
      </c>
      <c r="E379" s="392"/>
      <c r="F379" s="392"/>
      <c r="G379" s="392"/>
      <c r="H379" s="392"/>
      <c r="I379" s="392"/>
      <c r="J379" s="392"/>
    </row>
    <row r="380" spans="1:10" x14ac:dyDescent="0.25">
      <c r="A380" s="189"/>
      <c r="B380" s="189"/>
      <c r="C380" s="392"/>
      <c r="D380" s="392" t="s">
        <v>2662</v>
      </c>
      <c r="E380" s="392"/>
      <c r="F380" s="392"/>
      <c r="G380" s="392"/>
      <c r="H380" s="392"/>
      <c r="I380" s="392"/>
      <c r="J380" s="392"/>
    </row>
    <row r="381" spans="1:10" x14ac:dyDescent="0.25">
      <c r="A381" s="189"/>
      <c r="B381" s="189"/>
      <c r="C381" s="392"/>
      <c r="D381" s="392" t="s">
        <v>2663</v>
      </c>
      <c r="E381" s="392"/>
      <c r="F381" s="392"/>
      <c r="G381" s="392"/>
      <c r="H381" s="392"/>
      <c r="I381" s="392"/>
      <c r="J381" s="392"/>
    </row>
    <row r="382" spans="1:10" x14ac:dyDescent="0.25">
      <c r="A382" s="189"/>
      <c r="B382" s="189"/>
      <c r="C382" s="392"/>
      <c r="D382" s="392"/>
      <c r="E382" s="392"/>
      <c r="F382" s="392"/>
      <c r="G382" s="392"/>
      <c r="H382" s="392"/>
      <c r="I382" s="392"/>
      <c r="J382" s="392"/>
    </row>
    <row r="383" spans="1:10" x14ac:dyDescent="0.25">
      <c r="A383" s="189"/>
      <c r="B383" s="189"/>
      <c r="C383" s="398">
        <f>C384</f>
        <v>5980000</v>
      </c>
      <c r="D383" s="396" t="s">
        <v>2630</v>
      </c>
      <c r="E383" s="392"/>
      <c r="F383" s="392"/>
      <c r="G383" s="392"/>
      <c r="H383" s="392"/>
      <c r="I383" s="392"/>
      <c r="J383" s="392"/>
    </row>
    <row r="384" spans="1:10" x14ac:dyDescent="0.25">
      <c r="A384" s="189">
        <v>16191</v>
      </c>
      <c r="B384">
        <v>202914</v>
      </c>
      <c r="C384" s="393">
        <v>5980000</v>
      </c>
      <c r="D384" s="392" t="s">
        <v>2631</v>
      </c>
      <c r="E384" s="392"/>
      <c r="F384" s="392"/>
      <c r="G384" s="392"/>
      <c r="H384" s="392"/>
      <c r="I384" s="392"/>
      <c r="J384" s="392"/>
    </row>
    <row r="385" spans="1:10" x14ac:dyDescent="0.25">
      <c r="A385" s="189"/>
      <c r="B385" s="189"/>
      <c r="C385" s="392"/>
      <c r="D385" s="392"/>
      <c r="E385" s="392"/>
      <c r="F385" s="392"/>
      <c r="G385" s="392"/>
      <c r="H385" s="392"/>
      <c r="I385" s="392"/>
      <c r="J385" s="392"/>
    </row>
    <row r="386" spans="1:10" x14ac:dyDescent="0.25">
      <c r="A386" s="189"/>
      <c r="B386" s="189"/>
      <c r="C386" s="392"/>
      <c r="D386" s="392"/>
      <c r="E386" s="392"/>
      <c r="F386" s="392"/>
      <c r="G386" s="392"/>
      <c r="H386" s="392"/>
      <c r="I386" s="392"/>
      <c r="J386" s="392"/>
    </row>
    <row r="387" spans="1:10" x14ac:dyDescent="0.25">
      <c r="A387" s="189"/>
      <c r="B387" s="189"/>
      <c r="C387" s="189"/>
      <c r="D387" s="189"/>
      <c r="E387" s="189"/>
      <c r="F387" s="189"/>
      <c r="G387" s="189"/>
      <c r="H387" s="189"/>
      <c r="I387" s="189"/>
      <c r="J387" s="189"/>
    </row>
    <row r="388" spans="1:10" x14ac:dyDescent="0.25">
      <c r="A388" s="189"/>
      <c r="B388" s="189"/>
      <c r="C388" s="189"/>
      <c r="D388" s="189"/>
      <c r="E388" s="189"/>
      <c r="F388" s="189"/>
      <c r="G388" s="189"/>
      <c r="H388" s="189"/>
      <c r="I388" s="189"/>
      <c r="J388" s="189"/>
    </row>
  </sheetData>
  <mergeCells count="15">
    <mergeCell ref="M24:N24"/>
    <mergeCell ref="M25:N25"/>
    <mergeCell ref="K29:L29"/>
    <mergeCell ref="K30:L30"/>
    <mergeCell ref="K26:L26"/>
    <mergeCell ref="M26:N26"/>
    <mergeCell ref="K27:L27"/>
    <mergeCell ref="M27:N27"/>
    <mergeCell ref="K28:L28"/>
    <mergeCell ref="M28:N28"/>
    <mergeCell ref="J336:J337"/>
    <mergeCell ref="I63:J63"/>
    <mergeCell ref="A1:J1"/>
    <mergeCell ref="K24:L24"/>
    <mergeCell ref="K25:L2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2"/>
  <sheetViews>
    <sheetView topLeftCell="A4" zoomScale="75" zoomScaleNormal="75" workbookViewId="0">
      <pane ySplit="3" topLeftCell="A409" activePane="bottomLeft" state="frozen"/>
      <selection activeCell="A4" sqref="A4"/>
      <selection pane="bottomLeft" activeCell="C471" sqref="C471"/>
    </sheetView>
  </sheetViews>
  <sheetFormatPr defaultRowHeight="15" x14ac:dyDescent="0.25"/>
  <cols>
    <col min="1" max="1" width="33" customWidth="1"/>
    <col min="2" max="2" width="97.5703125" customWidth="1"/>
    <col min="3" max="3" width="18.28515625" customWidth="1"/>
    <col min="4" max="4" width="17.85546875" customWidth="1"/>
    <col min="5" max="5" width="19.5703125" customWidth="1"/>
    <col min="6" max="6" width="23.140625" customWidth="1"/>
    <col min="7" max="7" width="18" customWidth="1"/>
  </cols>
  <sheetData>
    <row r="1" spans="1:8" x14ac:dyDescent="0.25">
      <c r="A1" s="631" t="s">
        <v>529</v>
      </c>
      <c r="B1" s="625"/>
      <c r="C1" s="625"/>
      <c r="D1" s="625"/>
      <c r="E1" s="625"/>
      <c r="F1" s="625"/>
      <c r="G1" s="625"/>
      <c r="H1" s="625"/>
    </row>
    <row r="2" spans="1:8" x14ac:dyDescent="0.25">
      <c r="A2" s="269"/>
      <c r="B2" s="269"/>
      <c r="C2" s="269"/>
      <c r="D2" s="269"/>
      <c r="E2" s="269"/>
      <c r="F2" s="269"/>
      <c r="G2" s="269"/>
      <c r="H2" s="269"/>
    </row>
    <row r="3" spans="1:8" x14ac:dyDescent="0.25">
      <c r="A3" s="294" t="s">
        <v>530</v>
      </c>
      <c r="B3" s="632" t="s">
        <v>531</v>
      </c>
      <c r="C3" s="632"/>
      <c r="D3" s="302"/>
      <c r="E3" s="269"/>
      <c r="F3" s="295" t="s">
        <v>532</v>
      </c>
      <c r="G3" s="296" t="s">
        <v>533</v>
      </c>
      <c r="H3" s="297">
        <v>43281</v>
      </c>
    </row>
    <row r="4" spans="1:8" x14ac:dyDescent="0.25">
      <c r="A4" s="294" t="s">
        <v>534</v>
      </c>
      <c r="B4" s="303" t="s">
        <v>533</v>
      </c>
      <c r="C4" s="302"/>
      <c r="D4" s="302"/>
      <c r="E4" s="269"/>
      <c r="F4" s="295"/>
      <c r="G4" s="296"/>
      <c r="H4" s="297"/>
    </row>
    <row r="5" spans="1:8" x14ac:dyDescent="0.25">
      <c r="A5" s="269"/>
      <c r="B5" s="269"/>
      <c r="C5" s="269"/>
      <c r="D5" s="269"/>
      <c r="E5" s="269"/>
      <c r="F5" s="269"/>
      <c r="G5" s="269"/>
      <c r="H5" s="269"/>
    </row>
    <row r="6" spans="1:8" x14ac:dyDescent="0.25">
      <c r="A6" s="304" t="s">
        <v>1</v>
      </c>
      <c r="B6" s="304" t="s">
        <v>535</v>
      </c>
      <c r="C6" s="305" t="s">
        <v>536</v>
      </c>
      <c r="D6" s="306" t="s">
        <v>537</v>
      </c>
      <c r="E6" s="306" t="s">
        <v>538</v>
      </c>
      <c r="F6" s="305" t="s">
        <v>539</v>
      </c>
      <c r="G6" s="305" t="s">
        <v>540</v>
      </c>
      <c r="H6" s="306" t="s">
        <v>541</v>
      </c>
    </row>
    <row r="7" spans="1:8" x14ac:dyDescent="0.25">
      <c r="A7" s="307" t="s">
        <v>567</v>
      </c>
      <c r="B7" s="307" t="s">
        <v>568</v>
      </c>
      <c r="C7" s="308">
        <v>86675000</v>
      </c>
      <c r="D7" s="308">
        <v>0</v>
      </c>
      <c r="E7" s="308">
        <v>0</v>
      </c>
      <c r="F7" s="308">
        <v>0</v>
      </c>
      <c r="G7" s="308">
        <v>86675000</v>
      </c>
      <c r="H7" s="308">
        <v>100</v>
      </c>
    </row>
    <row r="8" spans="1:8" x14ac:dyDescent="0.25">
      <c r="A8" s="307" t="s">
        <v>569</v>
      </c>
      <c r="B8" s="307" t="s">
        <v>570</v>
      </c>
      <c r="C8" s="308">
        <v>71675000</v>
      </c>
      <c r="D8" s="308">
        <v>0</v>
      </c>
      <c r="E8" s="308">
        <v>0</v>
      </c>
      <c r="F8" s="308">
        <v>0</v>
      </c>
      <c r="G8" s="308">
        <v>71675000</v>
      </c>
      <c r="H8" s="308">
        <v>100</v>
      </c>
    </row>
    <row r="9" spans="1:8" x14ac:dyDescent="0.25">
      <c r="A9" s="307" t="s">
        <v>571</v>
      </c>
      <c r="B9" s="307" t="s">
        <v>572</v>
      </c>
      <c r="C9" s="308">
        <v>950000</v>
      </c>
      <c r="D9" s="308">
        <v>0</v>
      </c>
      <c r="E9" s="308">
        <v>0</v>
      </c>
      <c r="F9" s="308">
        <v>0</v>
      </c>
      <c r="G9" s="308">
        <v>950000</v>
      </c>
      <c r="H9" s="308">
        <v>100</v>
      </c>
    </row>
    <row r="10" spans="1:8" x14ac:dyDescent="0.25">
      <c r="A10" s="307" t="s">
        <v>571</v>
      </c>
      <c r="B10" s="307" t="s">
        <v>573</v>
      </c>
      <c r="C10" s="308">
        <v>725000</v>
      </c>
      <c r="D10" s="308">
        <v>0</v>
      </c>
      <c r="E10" s="308">
        <v>0</v>
      </c>
      <c r="F10" s="308">
        <v>0</v>
      </c>
      <c r="G10" s="308">
        <v>725000</v>
      </c>
      <c r="H10" s="308">
        <v>100</v>
      </c>
    </row>
    <row r="11" spans="1:8" x14ac:dyDescent="0.25">
      <c r="A11" s="307" t="s">
        <v>571</v>
      </c>
      <c r="B11" s="307" t="s">
        <v>574</v>
      </c>
      <c r="C11" s="308">
        <v>70000000</v>
      </c>
      <c r="D11" s="308">
        <v>0</v>
      </c>
      <c r="E11" s="308">
        <v>0</v>
      </c>
      <c r="F11" s="308">
        <v>0</v>
      </c>
      <c r="G11" s="308">
        <v>70000000</v>
      </c>
      <c r="H11" s="308">
        <v>100</v>
      </c>
    </row>
    <row r="12" spans="1:8" x14ac:dyDescent="0.25">
      <c r="A12" s="307" t="s">
        <v>575</v>
      </c>
      <c r="B12" s="307" t="s">
        <v>576</v>
      </c>
      <c r="C12" s="308">
        <v>15000000</v>
      </c>
      <c r="D12" s="308">
        <v>0</v>
      </c>
      <c r="E12" s="308">
        <v>0</v>
      </c>
      <c r="F12" s="308">
        <v>0</v>
      </c>
      <c r="G12" s="308">
        <v>15000000</v>
      </c>
      <c r="H12" s="308">
        <v>100</v>
      </c>
    </row>
    <row r="13" spans="1:8" x14ac:dyDescent="0.25">
      <c r="A13" s="307" t="s">
        <v>577</v>
      </c>
      <c r="B13" s="307" t="s">
        <v>578</v>
      </c>
      <c r="C13" s="308">
        <v>15000000</v>
      </c>
      <c r="D13" s="308">
        <v>0</v>
      </c>
      <c r="E13" s="308">
        <v>0</v>
      </c>
      <c r="F13" s="308">
        <v>0</v>
      </c>
      <c r="G13" s="308">
        <v>15000000</v>
      </c>
      <c r="H13" s="308">
        <v>100</v>
      </c>
    </row>
    <row r="14" spans="1:8" x14ac:dyDescent="0.25">
      <c r="A14" s="307" t="s">
        <v>579</v>
      </c>
      <c r="B14" s="307" t="s">
        <v>580</v>
      </c>
      <c r="C14" s="308">
        <v>64125000</v>
      </c>
      <c r="D14" s="308">
        <v>5723000</v>
      </c>
      <c r="E14" s="308">
        <v>23685000</v>
      </c>
      <c r="F14" s="308">
        <v>29408000</v>
      </c>
      <c r="G14" s="308">
        <v>34717000</v>
      </c>
      <c r="H14" s="308">
        <v>54.139600000000002</v>
      </c>
    </row>
    <row r="15" spans="1:8" x14ac:dyDescent="0.25">
      <c r="A15" s="307" t="s">
        <v>581</v>
      </c>
      <c r="B15" s="307" t="s">
        <v>582</v>
      </c>
      <c r="C15" s="308">
        <v>24000000</v>
      </c>
      <c r="D15" s="308">
        <v>0</v>
      </c>
      <c r="E15" s="308">
        <v>22590000</v>
      </c>
      <c r="F15" s="308">
        <v>22590000</v>
      </c>
      <c r="G15" s="308">
        <v>1410000</v>
      </c>
      <c r="H15" s="308">
        <v>5.875</v>
      </c>
    </row>
    <row r="16" spans="1:8" x14ac:dyDescent="0.25">
      <c r="A16" s="307" t="s">
        <v>583</v>
      </c>
      <c r="B16" s="307" t="s">
        <v>568</v>
      </c>
      <c r="C16" s="308">
        <v>24000000</v>
      </c>
      <c r="D16" s="308">
        <v>0</v>
      </c>
      <c r="E16" s="308">
        <v>22590000</v>
      </c>
      <c r="F16" s="308">
        <v>22590000</v>
      </c>
      <c r="G16" s="308">
        <v>1410000</v>
      </c>
      <c r="H16" s="308">
        <v>5.875</v>
      </c>
    </row>
    <row r="17" spans="1:8" x14ac:dyDescent="0.25">
      <c r="A17" s="361" t="s">
        <v>584</v>
      </c>
      <c r="B17" s="361" t="s">
        <v>585</v>
      </c>
      <c r="C17" s="362">
        <v>24000000</v>
      </c>
      <c r="D17" s="308">
        <v>0</v>
      </c>
      <c r="E17" s="362">
        <v>22590000</v>
      </c>
      <c r="F17" s="362">
        <v>22590000</v>
      </c>
      <c r="G17" s="308">
        <v>1410000</v>
      </c>
      <c r="H17" s="308">
        <v>5.875</v>
      </c>
    </row>
    <row r="18" spans="1:8" x14ac:dyDescent="0.25">
      <c r="A18" s="361" t="s">
        <v>586</v>
      </c>
      <c r="B18" s="361" t="s">
        <v>587</v>
      </c>
      <c r="C18" s="362">
        <v>6250000</v>
      </c>
      <c r="D18" s="308">
        <v>0</v>
      </c>
      <c r="E18" s="362">
        <v>6250000</v>
      </c>
      <c r="F18" s="362">
        <v>6250000</v>
      </c>
      <c r="G18" s="308">
        <v>0</v>
      </c>
      <c r="H18" s="308">
        <v>0</v>
      </c>
    </row>
    <row r="19" spans="1:8" x14ac:dyDescent="0.25">
      <c r="A19" s="307" t="s">
        <v>588</v>
      </c>
      <c r="B19" s="307" t="s">
        <v>562</v>
      </c>
      <c r="C19" s="308">
        <v>590000</v>
      </c>
      <c r="D19" s="308">
        <v>0</v>
      </c>
      <c r="E19" s="308">
        <v>0</v>
      </c>
      <c r="F19" s="308">
        <v>0</v>
      </c>
      <c r="G19" s="308">
        <v>590000</v>
      </c>
      <c r="H19" s="308">
        <v>100</v>
      </c>
    </row>
    <row r="20" spans="1:8" x14ac:dyDescent="0.25">
      <c r="A20" s="307" t="s">
        <v>588</v>
      </c>
      <c r="B20" s="307" t="s">
        <v>573</v>
      </c>
      <c r="C20" s="308">
        <v>200000</v>
      </c>
      <c r="D20" s="308">
        <v>0</v>
      </c>
      <c r="E20" s="308">
        <v>0</v>
      </c>
      <c r="F20" s="308">
        <v>0</v>
      </c>
      <c r="G20" s="308">
        <v>200000</v>
      </c>
      <c r="H20" s="308">
        <v>100</v>
      </c>
    </row>
    <row r="21" spans="1:8" x14ac:dyDescent="0.25">
      <c r="A21" s="307" t="s">
        <v>588</v>
      </c>
      <c r="B21" s="307" t="s">
        <v>551</v>
      </c>
      <c r="C21" s="308">
        <v>130000</v>
      </c>
      <c r="D21" s="308">
        <v>0</v>
      </c>
      <c r="E21" s="308">
        <v>0</v>
      </c>
      <c r="F21" s="308">
        <v>0</v>
      </c>
      <c r="G21" s="308">
        <v>130000</v>
      </c>
      <c r="H21" s="308">
        <v>100</v>
      </c>
    </row>
    <row r="22" spans="1:8" x14ac:dyDescent="0.25">
      <c r="A22" s="307" t="s">
        <v>588</v>
      </c>
      <c r="B22" s="307" t="s">
        <v>552</v>
      </c>
      <c r="C22" s="308">
        <v>30000</v>
      </c>
      <c r="D22" s="308">
        <v>0</v>
      </c>
      <c r="E22" s="308">
        <v>0</v>
      </c>
      <c r="F22" s="308">
        <v>0</v>
      </c>
      <c r="G22" s="308">
        <v>30000</v>
      </c>
      <c r="H22" s="308">
        <v>100</v>
      </c>
    </row>
    <row r="23" spans="1:8" x14ac:dyDescent="0.25">
      <c r="A23" s="307" t="s">
        <v>588</v>
      </c>
      <c r="B23" s="307" t="s">
        <v>555</v>
      </c>
      <c r="C23" s="308">
        <v>100000</v>
      </c>
      <c r="D23" s="308">
        <v>0</v>
      </c>
      <c r="E23" s="308">
        <v>0</v>
      </c>
      <c r="F23" s="308">
        <v>0</v>
      </c>
      <c r="G23" s="308">
        <v>100000</v>
      </c>
      <c r="H23" s="308">
        <v>100</v>
      </c>
    </row>
    <row r="24" spans="1:8" x14ac:dyDescent="0.25">
      <c r="A24" s="361" t="s">
        <v>588</v>
      </c>
      <c r="B24" s="361" t="s">
        <v>589</v>
      </c>
      <c r="C24" s="362">
        <v>16700000</v>
      </c>
      <c r="D24" s="308">
        <v>0</v>
      </c>
      <c r="E24" s="362">
        <v>16340000</v>
      </c>
      <c r="F24" s="362">
        <v>16340000</v>
      </c>
      <c r="G24" s="308">
        <v>360000</v>
      </c>
      <c r="H24" s="308">
        <v>2.1556999999999999</v>
      </c>
    </row>
    <row r="25" spans="1:8" x14ac:dyDescent="0.25">
      <c r="A25" s="307" t="s">
        <v>590</v>
      </c>
      <c r="B25" s="307" t="s">
        <v>591</v>
      </c>
      <c r="C25" s="308">
        <v>25000000</v>
      </c>
      <c r="D25" s="308">
        <v>4723000</v>
      </c>
      <c r="E25" s="308">
        <v>0</v>
      </c>
      <c r="F25" s="308">
        <v>4723000</v>
      </c>
      <c r="G25" s="308">
        <v>20277000</v>
      </c>
      <c r="H25" s="308">
        <v>81.108000000000004</v>
      </c>
    </row>
    <row r="26" spans="1:8" x14ac:dyDescent="0.25">
      <c r="A26" s="307" t="s">
        <v>595</v>
      </c>
      <c r="B26" s="307" t="s">
        <v>568</v>
      </c>
      <c r="C26" s="308">
        <v>7245000</v>
      </c>
      <c r="D26" s="308">
        <v>0</v>
      </c>
      <c r="E26" s="308">
        <v>0</v>
      </c>
      <c r="F26" s="308">
        <v>0</v>
      </c>
      <c r="G26" s="308">
        <v>7245000</v>
      </c>
      <c r="H26" s="308">
        <v>100</v>
      </c>
    </row>
    <row r="27" spans="1:8" x14ac:dyDescent="0.25">
      <c r="A27" s="307" t="s">
        <v>596</v>
      </c>
      <c r="B27" s="307" t="s">
        <v>597</v>
      </c>
      <c r="C27" s="308">
        <v>7245000</v>
      </c>
      <c r="D27" s="308">
        <v>0</v>
      </c>
      <c r="E27" s="308">
        <v>0</v>
      </c>
      <c r="F27" s="308">
        <v>0</v>
      </c>
      <c r="G27" s="308">
        <v>7245000</v>
      </c>
      <c r="H27" s="308">
        <v>100</v>
      </c>
    </row>
    <row r="28" spans="1:8" x14ac:dyDescent="0.25">
      <c r="A28" s="307" t="s">
        <v>598</v>
      </c>
      <c r="B28" s="307" t="s">
        <v>599</v>
      </c>
      <c r="C28" s="308">
        <v>7245000</v>
      </c>
      <c r="D28" s="308">
        <v>0</v>
      </c>
      <c r="E28" s="308">
        <v>0</v>
      </c>
      <c r="F28" s="308">
        <v>0</v>
      </c>
      <c r="G28" s="308">
        <v>7245000</v>
      </c>
      <c r="H28" s="308">
        <v>100</v>
      </c>
    </row>
    <row r="29" spans="1:8" x14ac:dyDescent="0.25">
      <c r="A29" s="307" t="s">
        <v>600</v>
      </c>
      <c r="B29" s="307" t="s">
        <v>601</v>
      </c>
      <c r="C29" s="308">
        <v>50000000</v>
      </c>
      <c r="D29" s="308">
        <v>0</v>
      </c>
      <c r="E29" s="308">
        <v>0</v>
      </c>
      <c r="F29" s="308">
        <v>0</v>
      </c>
      <c r="G29" s="308">
        <v>50000000</v>
      </c>
      <c r="H29" s="308">
        <v>100</v>
      </c>
    </row>
    <row r="30" spans="1:8" x14ac:dyDescent="0.25">
      <c r="A30" s="307" t="s">
        <v>603</v>
      </c>
      <c r="B30" s="307" t="s">
        <v>568</v>
      </c>
      <c r="C30" s="308">
        <v>1447500</v>
      </c>
      <c r="D30" s="308">
        <v>0</v>
      </c>
      <c r="E30" s="308">
        <v>0</v>
      </c>
      <c r="F30" s="308">
        <v>0</v>
      </c>
      <c r="G30" s="308">
        <v>1447500</v>
      </c>
      <c r="H30" s="308">
        <v>100</v>
      </c>
    </row>
    <row r="31" spans="1:8" x14ac:dyDescent="0.25">
      <c r="A31" s="307" t="s">
        <v>604</v>
      </c>
      <c r="B31" s="307" t="s">
        <v>597</v>
      </c>
      <c r="C31" s="308">
        <v>1447500</v>
      </c>
      <c r="D31" s="308">
        <v>0</v>
      </c>
      <c r="E31" s="308">
        <v>0</v>
      </c>
      <c r="F31" s="308">
        <v>0</v>
      </c>
      <c r="G31" s="308">
        <v>1447500</v>
      </c>
      <c r="H31" s="308">
        <v>100</v>
      </c>
    </row>
    <row r="32" spans="1:8" x14ac:dyDescent="0.25">
      <c r="A32" s="307" t="s">
        <v>605</v>
      </c>
      <c r="B32" s="307" t="s">
        <v>599</v>
      </c>
      <c r="C32" s="308">
        <v>1447500</v>
      </c>
      <c r="D32" s="308">
        <v>0</v>
      </c>
      <c r="E32" s="308">
        <v>0</v>
      </c>
      <c r="F32" s="308">
        <v>0</v>
      </c>
      <c r="G32" s="308">
        <v>1447500</v>
      </c>
      <c r="H32" s="308">
        <v>100</v>
      </c>
    </row>
    <row r="33" spans="1:8" x14ac:dyDescent="0.25">
      <c r="A33" s="361" t="s">
        <v>606</v>
      </c>
      <c r="B33" s="361" t="s">
        <v>607</v>
      </c>
      <c r="C33" s="362">
        <v>40000000</v>
      </c>
      <c r="D33" s="362">
        <v>37530000</v>
      </c>
      <c r="E33" s="362">
        <v>0</v>
      </c>
      <c r="F33" s="362">
        <v>37530000</v>
      </c>
      <c r="G33" s="308">
        <v>2470000</v>
      </c>
      <c r="H33" s="308">
        <v>6.1749999999999998</v>
      </c>
    </row>
    <row r="34" spans="1:8" x14ac:dyDescent="0.25">
      <c r="A34" s="307" t="s">
        <v>608</v>
      </c>
      <c r="B34" s="307" t="s">
        <v>568</v>
      </c>
      <c r="C34" s="308">
        <v>1170000</v>
      </c>
      <c r="D34" s="308">
        <v>0</v>
      </c>
      <c r="E34" s="308">
        <v>0</v>
      </c>
      <c r="F34" s="308">
        <v>0</v>
      </c>
      <c r="G34" s="308">
        <v>1170000</v>
      </c>
      <c r="H34" s="308">
        <v>100</v>
      </c>
    </row>
    <row r="35" spans="1:8" x14ac:dyDescent="0.25">
      <c r="A35" s="307" t="s">
        <v>609</v>
      </c>
      <c r="B35" s="307" t="s">
        <v>610</v>
      </c>
      <c r="C35" s="308">
        <v>1170000</v>
      </c>
      <c r="D35" s="308">
        <v>0</v>
      </c>
      <c r="E35" s="308">
        <v>0</v>
      </c>
      <c r="F35" s="308">
        <v>0</v>
      </c>
      <c r="G35" s="308">
        <v>1170000</v>
      </c>
      <c r="H35" s="308">
        <v>100</v>
      </c>
    </row>
    <row r="36" spans="1:8" x14ac:dyDescent="0.25">
      <c r="A36" s="307" t="s">
        <v>611</v>
      </c>
      <c r="B36" s="307" t="s">
        <v>612</v>
      </c>
      <c r="C36" s="308">
        <v>1170000</v>
      </c>
      <c r="D36" s="308">
        <v>0</v>
      </c>
      <c r="E36" s="308">
        <v>0</v>
      </c>
      <c r="F36" s="308">
        <v>0</v>
      </c>
      <c r="G36" s="308">
        <v>1170000</v>
      </c>
      <c r="H36" s="308">
        <v>100</v>
      </c>
    </row>
    <row r="37" spans="1:8" x14ac:dyDescent="0.25">
      <c r="A37" s="307" t="s">
        <v>613</v>
      </c>
      <c r="B37" s="307" t="s">
        <v>614</v>
      </c>
      <c r="C37" s="308">
        <v>48342500</v>
      </c>
      <c r="D37" s="308">
        <v>0</v>
      </c>
      <c r="E37" s="308">
        <v>25187000</v>
      </c>
      <c r="F37" s="308">
        <v>25187000</v>
      </c>
      <c r="G37" s="308">
        <v>23155500</v>
      </c>
      <c r="H37" s="308">
        <v>47.898800000000001</v>
      </c>
    </row>
    <row r="38" spans="1:8" x14ac:dyDescent="0.25">
      <c r="A38" s="307" t="s">
        <v>622</v>
      </c>
      <c r="B38" s="307" t="s">
        <v>568</v>
      </c>
      <c r="C38" s="308">
        <v>13500000</v>
      </c>
      <c r="D38" s="308">
        <v>0</v>
      </c>
      <c r="E38" s="308">
        <v>0</v>
      </c>
      <c r="F38" s="308">
        <v>0</v>
      </c>
      <c r="G38" s="308">
        <v>13500000</v>
      </c>
      <c r="H38" s="308">
        <v>100</v>
      </c>
    </row>
    <row r="39" spans="1:8" x14ac:dyDescent="0.25">
      <c r="A39" s="307" t="s">
        <v>623</v>
      </c>
      <c r="B39" s="307" t="s">
        <v>624</v>
      </c>
      <c r="C39" s="308">
        <v>13500000</v>
      </c>
      <c r="D39" s="308">
        <v>0</v>
      </c>
      <c r="E39" s="308">
        <v>0</v>
      </c>
      <c r="F39" s="308">
        <v>0</v>
      </c>
      <c r="G39" s="308">
        <v>13500000</v>
      </c>
      <c r="H39" s="308">
        <v>100</v>
      </c>
    </row>
    <row r="40" spans="1:8" x14ac:dyDescent="0.25">
      <c r="A40" s="307" t="s">
        <v>625</v>
      </c>
      <c r="B40" s="307" t="s">
        <v>626</v>
      </c>
      <c r="C40" s="308">
        <v>13500000</v>
      </c>
      <c r="D40" s="308">
        <v>0</v>
      </c>
      <c r="E40" s="308">
        <v>0</v>
      </c>
      <c r="F40" s="308">
        <v>0</v>
      </c>
      <c r="G40" s="308">
        <v>13500000</v>
      </c>
      <c r="H40" s="308">
        <v>100</v>
      </c>
    </row>
    <row r="41" spans="1:8" x14ac:dyDescent="0.25">
      <c r="A41" s="307" t="s">
        <v>627</v>
      </c>
      <c r="B41" s="307" t="s">
        <v>628</v>
      </c>
      <c r="C41" s="308">
        <v>50000000</v>
      </c>
      <c r="D41" s="308">
        <v>49700000</v>
      </c>
      <c r="E41" s="308">
        <v>0</v>
      </c>
      <c r="F41" s="308">
        <v>49700000</v>
      </c>
      <c r="G41" s="308">
        <v>300000</v>
      </c>
      <c r="H41" s="308">
        <v>0.6</v>
      </c>
    </row>
    <row r="42" spans="1:8" x14ac:dyDescent="0.25">
      <c r="A42" s="307" t="s">
        <v>638</v>
      </c>
      <c r="B42" s="307" t="s">
        <v>568</v>
      </c>
      <c r="C42" s="308">
        <v>50000000</v>
      </c>
      <c r="D42" s="308">
        <v>0</v>
      </c>
      <c r="E42" s="308">
        <v>0</v>
      </c>
      <c r="F42" s="308">
        <v>0</v>
      </c>
      <c r="G42" s="308">
        <v>50000000</v>
      </c>
      <c r="H42" s="308">
        <v>100</v>
      </c>
    </row>
    <row r="43" spans="1:8" x14ac:dyDescent="0.25">
      <c r="A43" s="307" t="s">
        <v>639</v>
      </c>
      <c r="B43" s="307" t="s">
        <v>640</v>
      </c>
      <c r="C43" s="308">
        <v>40000000</v>
      </c>
      <c r="D43" s="308">
        <v>0</v>
      </c>
      <c r="E43" s="308">
        <v>0</v>
      </c>
      <c r="F43" s="308">
        <v>0</v>
      </c>
      <c r="G43" s="308">
        <v>40000000</v>
      </c>
      <c r="H43" s="308">
        <v>100</v>
      </c>
    </row>
    <row r="44" spans="1:8" x14ac:dyDescent="0.25">
      <c r="A44" s="307" t="s">
        <v>641</v>
      </c>
      <c r="B44" s="307" t="s">
        <v>562</v>
      </c>
      <c r="C44" s="308">
        <v>375000</v>
      </c>
      <c r="D44" s="308">
        <v>0</v>
      </c>
      <c r="E44" s="308">
        <v>0</v>
      </c>
      <c r="F44" s="308">
        <v>0</v>
      </c>
      <c r="G44" s="308">
        <v>375000</v>
      </c>
      <c r="H44" s="308">
        <v>100</v>
      </c>
    </row>
    <row r="45" spans="1:8" x14ac:dyDescent="0.25">
      <c r="A45" s="307" t="s">
        <v>641</v>
      </c>
      <c r="B45" s="307" t="s">
        <v>572</v>
      </c>
      <c r="C45" s="308">
        <v>150000</v>
      </c>
      <c r="D45" s="308">
        <v>0</v>
      </c>
      <c r="E45" s="308">
        <v>0</v>
      </c>
      <c r="F45" s="308">
        <v>0</v>
      </c>
      <c r="G45" s="308">
        <v>150000</v>
      </c>
      <c r="H45" s="308">
        <v>100</v>
      </c>
    </row>
    <row r="46" spans="1:8" x14ac:dyDescent="0.25">
      <c r="A46" s="307" t="s">
        <v>641</v>
      </c>
      <c r="B46" s="307" t="s">
        <v>573</v>
      </c>
      <c r="C46" s="308">
        <v>150000</v>
      </c>
      <c r="D46" s="308">
        <v>0</v>
      </c>
      <c r="E46" s="308">
        <v>0</v>
      </c>
      <c r="F46" s="308">
        <v>0</v>
      </c>
      <c r="G46" s="308">
        <v>150000</v>
      </c>
      <c r="H46" s="308">
        <v>100</v>
      </c>
    </row>
    <row r="47" spans="1:8" x14ac:dyDescent="0.25">
      <c r="A47" s="307" t="s">
        <v>641</v>
      </c>
      <c r="B47" s="307" t="s">
        <v>551</v>
      </c>
      <c r="C47" s="308">
        <v>75000</v>
      </c>
      <c r="D47" s="308">
        <v>0</v>
      </c>
      <c r="E47" s="308">
        <v>0</v>
      </c>
      <c r="F47" s="308">
        <v>0</v>
      </c>
      <c r="G47" s="308">
        <v>75000</v>
      </c>
      <c r="H47" s="308">
        <v>100</v>
      </c>
    </row>
    <row r="48" spans="1:8" x14ac:dyDescent="0.25">
      <c r="A48" s="307" t="s">
        <v>641</v>
      </c>
      <c r="B48" s="307" t="s">
        <v>555</v>
      </c>
      <c r="C48" s="308">
        <v>225000</v>
      </c>
      <c r="D48" s="308">
        <v>0</v>
      </c>
      <c r="E48" s="308">
        <v>0</v>
      </c>
      <c r="F48" s="308">
        <v>0</v>
      </c>
      <c r="G48" s="308">
        <v>225000</v>
      </c>
      <c r="H48" s="308">
        <v>100</v>
      </c>
    </row>
    <row r="49" spans="1:8" x14ac:dyDescent="0.25">
      <c r="A49" s="307" t="s">
        <v>641</v>
      </c>
      <c r="B49" s="307" t="s">
        <v>642</v>
      </c>
      <c r="C49" s="308">
        <v>39025000</v>
      </c>
      <c r="D49" s="308">
        <v>0</v>
      </c>
      <c r="E49" s="308">
        <v>0</v>
      </c>
      <c r="F49" s="308">
        <v>0</v>
      </c>
      <c r="G49" s="308">
        <v>39025000</v>
      </c>
      <c r="H49" s="308">
        <v>100</v>
      </c>
    </row>
    <row r="50" spans="1:8" x14ac:dyDescent="0.25">
      <c r="A50" s="307" t="s">
        <v>643</v>
      </c>
      <c r="B50" s="307" t="s">
        <v>597</v>
      </c>
      <c r="C50" s="308">
        <v>10000000</v>
      </c>
      <c r="D50" s="308">
        <v>0</v>
      </c>
      <c r="E50" s="308">
        <v>0</v>
      </c>
      <c r="F50" s="308">
        <v>0</v>
      </c>
      <c r="G50" s="308">
        <v>10000000</v>
      </c>
      <c r="H50" s="308">
        <v>100</v>
      </c>
    </row>
    <row r="51" spans="1:8" x14ac:dyDescent="0.25">
      <c r="A51" s="307" t="s">
        <v>644</v>
      </c>
      <c r="B51" s="307" t="s">
        <v>599</v>
      </c>
      <c r="C51" s="308">
        <v>10000000</v>
      </c>
      <c r="D51" s="308">
        <v>0</v>
      </c>
      <c r="E51" s="308">
        <v>0</v>
      </c>
      <c r="F51" s="308">
        <v>0</v>
      </c>
      <c r="G51" s="308">
        <v>10000000</v>
      </c>
      <c r="H51" s="308">
        <v>100</v>
      </c>
    </row>
    <row r="52" spans="1:8" x14ac:dyDescent="0.25">
      <c r="A52" s="307" t="s">
        <v>645</v>
      </c>
      <c r="B52" s="307" t="s">
        <v>646</v>
      </c>
      <c r="C52" s="308">
        <v>14800000</v>
      </c>
      <c r="D52" s="308">
        <v>0</v>
      </c>
      <c r="E52" s="308">
        <v>0</v>
      </c>
      <c r="F52" s="308">
        <v>0</v>
      </c>
      <c r="G52" s="308">
        <v>14800000</v>
      </c>
      <c r="H52" s="308">
        <v>100</v>
      </c>
    </row>
    <row r="53" spans="1:8" x14ac:dyDescent="0.25">
      <c r="A53" s="307" t="s">
        <v>647</v>
      </c>
      <c r="B53" s="307" t="s">
        <v>568</v>
      </c>
      <c r="C53" s="308">
        <v>60000000</v>
      </c>
      <c r="D53" s="308">
        <v>0</v>
      </c>
      <c r="E53" s="308">
        <v>0</v>
      </c>
      <c r="F53" s="308">
        <v>0</v>
      </c>
      <c r="G53" s="308">
        <v>60000000</v>
      </c>
      <c r="H53" s="308">
        <v>100</v>
      </c>
    </row>
    <row r="54" spans="1:8" x14ac:dyDescent="0.25">
      <c r="A54" s="307" t="s">
        <v>648</v>
      </c>
      <c r="B54" s="307" t="s">
        <v>649</v>
      </c>
      <c r="C54" s="308">
        <v>33000000</v>
      </c>
      <c r="D54" s="308">
        <v>0</v>
      </c>
      <c r="E54" s="308">
        <v>0</v>
      </c>
      <c r="F54" s="308">
        <v>0</v>
      </c>
      <c r="G54" s="308">
        <v>33000000</v>
      </c>
      <c r="H54" s="308">
        <v>100</v>
      </c>
    </row>
    <row r="55" spans="1:8" x14ac:dyDescent="0.25">
      <c r="A55" s="307" t="s">
        <v>650</v>
      </c>
      <c r="B55" s="307" t="s">
        <v>562</v>
      </c>
      <c r="C55" s="308">
        <v>530000</v>
      </c>
      <c r="D55" s="308">
        <v>0</v>
      </c>
      <c r="E55" s="308">
        <v>0</v>
      </c>
      <c r="F55" s="308">
        <v>0</v>
      </c>
      <c r="G55" s="308">
        <v>530000</v>
      </c>
      <c r="H55" s="308">
        <v>100</v>
      </c>
    </row>
    <row r="56" spans="1:8" x14ac:dyDescent="0.25">
      <c r="A56" s="307" t="s">
        <v>650</v>
      </c>
      <c r="B56" s="307" t="s">
        <v>572</v>
      </c>
      <c r="C56" s="308">
        <v>200000</v>
      </c>
      <c r="D56" s="308">
        <v>0</v>
      </c>
      <c r="E56" s="308">
        <v>0</v>
      </c>
      <c r="F56" s="308">
        <v>0</v>
      </c>
      <c r="G56" s="308">
        <v>200000</v>
      </c>
      <c r="H56" s="308">
        <v>100</v>
      </c>
    </row>
    <row r="57" spans="1:8" x14ac:dyDescent="0.25">
      <c r="A57" s="307" t="s">
        <v>650</v>
      </c>
      <c r="B57" s="307" t="s">
        <v>573</v>
      </c>
      <c r="C57" s="308">
        <v>550000</v>
      </c>
      <c r="D57" s="308">
        <v>0</v>
      </c>
      <c r="E57" s="308">
        <v>0</v>
      </c>
      <c r="F57" s="308">
        <v>0</v>
      </c>
      <c r="G57" s="308">
        <v>550000</v>
      </c>
      <c r="H57" s="308">
        <v>100</v>
      </c>
    </row>
    <row r="58" spans="1:8" x14ac:dyDescent="0.25">
      <c r="A58" s="307" t="s">
        <v>650</v>
      </c>
      <c r="B58" s="307" t="s">
        <v>551</v>
      </c>
      <c r="C58" s="308">
        <v>187000</v>
      </c>
      <c r="D58" s="308">
        <v>0</v>
      </c>
      <c r="E58" s="308">
        <v>0</v>
      </c>
      <c r="F58" s="308">
        <v>0</v>
      </c>
      <c r="G58" s="308">
        <v>187000</v>
      </c>
      <c r="H58" s="308">
        <v>100</v>
      </c>
    </row>
    <row r="59" spans="1:8" x14ac:dyDescent="0.25">
      <c r="A59" s="307" t="s">
        <v>650</v>
      </c>
      <c r="B59" s="307" t="s">
        <v>552</v>
      </c>
      <c r="C59" s="308">
        <v>72000</v>
      </c>
      <c r="D59" s="308">
        <v>0</v>
      </c>
      <c r="E59" s="308">
        <v>0</v>
      </c>
      <c r="F59" s="308">
        <v>0</v>
      </c>
      <c r="G59" s="308">
        <v>72000</v>
      </c>
      <c r="H59" s="308">
        <v>100</v>
      </c>
    </row>
    <row r="60" spans="1:8" x14ac:dyDescent="0.25">
      <c r="A60" s="307" t="s">
        <v>650</v>
      </c>
      <c r="B60" s="307" t="s">
        <v>555</v>
      </c>
      <c r="C60" s="308">
        <v>261000</v>
      </c>
      <c r="D60" s="308">
        <v>0</v>
      </c>
      <c r="E60" s="308">
        <v>0</v>
      </c>
      <c r="F60" s="308">
        <v>0</v>
      </c>
      <c r="G60" s="308">
        <v>261000</v>
      </c>
      <c r="H60" s="308">
        <v>100</v>
      </c>
    </row>
    <row r="61" spans="1:8" x14ac:dyDescent="0.25">
      <c r="A61" s="307" t="s">
        <v>650</v>
      </c>
      <c r="B61" s="307" t="s">
        <v>651</v>
      </c>
      <c r="C61" s="308">
        <v>31200000</v>
      </c>
      <c r="D61" s="308">
        <v>0</v>
      </c>
      <c r="E61" s="308">
        <v>0</v>
      </c>
      <c r="F61" s="308">
        <v>0</v>
      </c>
      <c r="G61" s="308">
        <v>31200000</v>
      </c>
      <c r="H61" s="308">
        <v>100</v>
      </c>
    </row>
    <row r="62" spans="1:8" x14ac:dyDescent="0.25">
      <c r="A62" s="307" t="s">
        <v>652</v>
      </c>
      <c r="B62" s="307" t="s">
        <v>570</v>
      </c>
      <c r="C62" s="308">
        <v>27000000</v>
      </c>
      <c r="D62" s="308">
        <v>0</v>
      </c>
      <c r="E62" s="308">
        <v>0</v>
      </c>
      <c r="F62" s="308">
        <v>0</v>
      </c>
      <c r="G62" s="308">
        <v>27000000</v>
      </c>
      <c r="H62" s="308">
        <v>100</v>
      </c>
    </row>
    <row r="63" spans="1:8" x14ac:dyDescent="0.25">
      <c r="A63" s="307" t="s">
        <v>653</v>
      </c>
      <c r="B63" s="307" t="s">
        <v>654</v>
      </c>
      <c r="C63" s="308">
        <v>21000000</v>
      </c>
      <c r="D63" s="308">
        <v>0</v>
      </c>
      <c r="E63" s="308">
        <v>0</v>
      </c>
      <c r="F63" s="308">
        <v>0</v>
      </c>
      <c r="G63" s="308">
        <v>21000000</v>
      </c>
      <c r="H63" s="308">
        <v>100</v>
      </c>
    </row>
    <row r="64" spans="1:8" x14ac:dyDescent="0.25">
      <c r="A64" s="307" t="s">
        <v>655</v>
      </c>
      <c r="B64" s="307" t="s">
        <v>656</v>
      </c>
      <c r="C64" s="308">
        <v>6000000</v>
      </c>
      <c r="D64" s="308">
        <v>0</v>
      </c>
      <c r="E64" s="308">
        <v>0</v>
      </c>
      <c r="F64" s="308">
        <v>0</v>
      </c>
      <c r="G64" s="308">
        <v>6000000</v>
      </c>
      <c r="H64" s="308">
        <v>100</v>
      </c>
    </row>
    <row r="65" spans="1:8" x14ac:dyDescent="0.25">
      <c r="A65" s="307" t="s">
        <v>657</v>
      </c>
      <c r="B65" s="307" t="s">
        <v>658</v>
      </c>
      <c r="C65" s="308">
        <v>0</v>
      </c>
      <c r="D65" s="308">
        <v>0</v>
      </c>
      <c r="E65" s="308">
        <v>0</v>
      </c>
      <c r="F65" s="308">
        <v>0</v>
      </c>
      <c r="G65" s="308">
        <v>0</v>
      </c>
      <c r="H65" s="308">
        <v>0</v>
      </c>
    </row>
    <row r="66" spans="1:8" x14ac:dyDescent="0.25">
      <c r="A66" s="307" t="s">
        <v>659</v>
      </c>
      <c r="B66" s="307" t="s">
        <v>660</v>
      </c>
      <c r="C66" s="308">
        <v>0</v>
      </c>
      <c r="D66" s="308">
        <v>0</v>
      </c>
      <c r="E66" s="308">
        <v>0</v>
      </c>
      <c r="F66" s="308">
        <v>0</v>
      </c>
      <c r="G66" s="308">
        <v>0</v>
      </c>
      <c r="H66" s="308">
        <v>0</v>
      </c>
    </row>
    <row r="67" spans="1:8" x14ac:dyDescent="0.25">
      <c r="A67" s="307" t="s">
        <v>661</v>
      </c>
      <c r="B67" s="307" t="s">
        <v>662</v>
      </c>
      <c r="C67" s="308">
        <v>78233784000</v>
      </c>
      <c r="D67" s="308">
        <v>12272308662</v>
      </c>
      <c r="E67" s="308">
        <v>552715680</v>
      </c>
      <c r="F67" s="308">
        <v>12825024342</v>
      </c>
      <c r="G67" s="308">
        <v>65408759658</v>
      </c>
      <c r="H67" s="308">
        <v>83.606800000000007</v>
      </c>
    </row>
    <row r="68" spans="1:8" x14ac:dyDescent="0.25">
      <c r="A68" s="307" t="s">
        <v>663</v>
      </c>
      <c r="B68" s="307" t="s">
        <v>664</v>
      </c>
      <c r="C68" s="308">
        <v>50000000</v>
      </c>
      <c r="D68" s="308">
        <v>0</v>
      </c>
      <c r="E68" s="308">
        <v>0</v>
      </c>
      <c r="F68" s="308">
        <v>0</v>
      </c>
      <c r="G68" s="308">
        <v>50000000</v>
      </c>
      <c r="H68" s="308">
        <v>100</v>
      </c>
    </row>
    <row r="69" spans="1:8" x14ac:dyDescent="0.25">
      <c r="A69" s="307" t="s">
        <v>665</v>
      </c>
      <c r="B69" s="307" t="s">
        <v>568</v>
      </c>
      <c r="C69" s="308">
        <v>50000000</v>
      </c>
      <c r="D69" s="308">
        <v>0</v>
      </c>
      <c r="E69" s="308">
        <v>0</v>
      </c>
      <c r="F69" s="308">
        <v>0</v>
      </c>
      <c r="G69" s="308">
        <v>50000000</v>
      </c>
      <c r="H69" s="308">
        <v>100</v>
      </c>
    </row>
    <row r="70" spans="1:8" x14ac:dyDescent="0.25">
      <c r="A70" s="307" t="s">
        <v>666</v>
      </c>
      <c r="B70" s="307" t="s">
        <v>640</v>
      </c>
      <c r="C70" s="308">
        <v>50000000</v>
      </c>
      <c r="D70" s="308">
        <v>0</v>
      </c>
      <c r="E70" s="308">
        <v>0</v>
      </c>
      <c r="F70" s="308">
        <v>0</v>
      </c>
      <c r="G70" s="308">
        <v>50000000</v>
      </c>
      <c r="H70" s="308">
        <v>100</v>
      </c>
    </row>
    <row r="71" spans="1:8" x14ac:dyDescent="0.25">
      <c r="A71" s="307" t="s">
        <v>667</v>
      </c>
      <c r="B71" s="307" t="s">
        <v>562</v>
      </c>
      <c r="C71" s="308">
        <v>1630000</v>
      </c>
      <c r="D71" s="308">
        <v>0</v>
      </c>
      <c r="E71" s="308">
        <v>0</v>
      </c>
      <c r="F71" s="308">
        <v>0</v>
      </c>
      <c r="G71" s="308">
        <v>1630000</v>
      </c>
      <c r="H71" s="308">
        <v>100</v>
      </c>
    </row>
    <row r="72" spans="1:8" x14ac:dyDescent="0.25">
      <c r="A72" s="307" t="s">
        <v>667</v>
      </c>
      <c r="B72" s="307" t="s">
        <v>572</v>
      </c>
      <c r="C72" s="308">
        <v>200000</v>
      </c>
      <c r="D72" s="308">
        <v>0</v>
      </c>
      <c r="E72" s="308">
        <v>0</v>
      </c>
      <c r="F72" s="308">
        <v>0</v>
      </c>
      <c r="G72" s="308">
        <v>200000</v>
      </c>
      <c r="H72" s="308">
        <v>100</v>
      </c>
    </row>
    <row r="73" spans="1:8" x14ac:dyDescent="0.25">
      <c r="A73" s="307" t="s">
        <v>667</v>
      </c>
      <c r="B73" s="307" t="s">
        <v>573</v>
      </c>
      <c r="C73" s="308">
        <v>200000</v>
      </c>
      <c r="D73" s="308">
        <v>0</v>
      </c>
      <c r="E73" s="308">
        <v>0</v>
      </c>
      <c r="F73" s="308">
        <v>0</v>
      </c>
      <c r="G73" s="308">
        <v>200000</v>
      </c>
      <c r="H73" s="308">
        <v>100</v>
      </c>
    </row>
    <row r="74" spans="1:8" x14ac:dyDescent="0.25">
      <c r="A74" s="307" t="s">
        <v>667</v>
      </c>
      <c r="B74" s="307" t="s">
        <v>668</v>
      </c>
      <c r="C74" s="308">
        <v>47970000</v>
      </c>
      <c r="D74" s="308">
        <v>0</v>
      </c>
      <c r="E74" s="308">
        <v>0</v>
      </c>
      <c r="F74" s="308">
        <v>0</v>
      </c>
      <c r="G74" s="308">
        <v>47970000</v>
      </c>
      <c r="H74" s="308">
        <v>100</v>
      </c>
    </row>
    <row r="75" spans="1:8" x14ac:dyDescent="0.25">
      <c r="A75" s="307" t="s">
        <v>669</v>
      </c>
      <c r="B75" s="307" t="s">
        <v>670</v>
      </c>
      <c r="C75" s="308">
        <v>125000000</v>
      </c>
      <c r="D75" s="308">
        <v>0</v>
      </c>
      <c r="E75" s="308">
        <v>0</v>
      </c>
      <c r="F75" s="308">
        <v>0</v>
      </c>
      <c r="G75" s="308">
        <v>125000000</v>
      </c>
      <c r="H75" s="308">
        <v>100</v>
      </c>
    </row>
    <row r="76" spans="1:8" x14ac:dyDescent="0.25">
      <c r="A76" s="307" t="s">
        <v>671</v>
      </c>
      <c r="B76" s="307" t="s">
        <v>568</v>
      </c>
      <c r="C76" s="308">
        <v>125000000</v>
      </c>
      <c r="D76" s="308">
        <v>0</v>
      </c>
      <c r="E76" s="308">
        <v>0</v>
      </c>
      <c r="F76" s="308">
        <v>0</v>
      </c>
      <c r="G76" s="308">
        <v>125000000</v>
      </c>
      <c r="H76" s="308">
        <v>100</v>
      </c>
    </row>
    <row r="77" spans="1:8" x14ac:dyDescent="0.25">
      <c r="A77" s="307" t="s">
        <v>672</v>
      </c>
      <c r="B77" s="307" t="s">
        <v>640</v>
      </c>
      <c r="C77" s="308">
        <v>125000000</v>
      </c>
      <c r="D77" s="308">
        <v>0</v>
      </c>
      <c r="E77" s="308">
        <v>0</v>
      </c>
      <c r="F77" s="308">
        <v>0</v>
      </c>
      <c r="G77" s="308">
        <v>125000000</v>
      </c>
      <c r="H77" s="308">
        <v>100</v>
      </c>
    </row>
    <row r="78" spans="1:8" x14ac:dyDescent="0.25">
      <c r="A78" s="307" t="s">
        <v>673</v>
      </c>
      <c r="B78" s="307" t="s">
        <v>562</v>
      </c>
      <c r="C78" s="308">
        <v>1400000</v>
      </c>
      <c r="D78" s="308">
        <v>0</v>
      </c>
      <c r="E78" s="308">
        <v>0</v>
      </c>
      <c r="F78" s="308">
        <v>0</v>
      </c>
      <c r="G78" s="308">
        <v>1400000</v>
      </c>
      <c r="H78" s="308">
        <v>100</v>
      </c>
    </row>
    <row r="79" spans="1:8" x14ac:dyDescent="0.25">
      <c r="A79" s="307" t="s">
        <v>673</v>
      </c>
      <c r="B79" s="307" t="s">
        <v>572</v>
      </c>
      <c r="C79" s="308">
        <v>450000</v>
      </c>
      <c r="D79" s="308">
        <v>0</v>
      </c>
      <c r="E79" s="308">
        <v>0</v>
      </c>
      <c r="F79" s="308">
        <v>0</v>
      </c>
      <c r="G79" s="308">
        <v>450000</v>
      </c>
      <c r="H79" s="308">
        <v>100</v>
      </c>
    </row>
    <row r="80" spans="1:8" x14ac:dyDescent="0.25">
      <c r="A80" s="307" t="s">
        <v>673</v>
      </c>
      <c r="B80" s="307" t="s">
        <v>573</v>
      </c>
      <c r="C80" s="308">
        <v>1070000</v>
      </c>
      <c r="D80" s="308">
        <v>0</v>
      </c>
      <c r="E80" s="308">
        <v>0</v>
      </c>
      <c r="F80" s="308">
        <v>0</v>
      </c>
      <c r="G80" s="308">
        <v>1070000</v>
      </c>
      <c r="H80" s="308">
        <v>100</v>
      </c>
    </row>
    <row r="81" spans="1:8" x14ac:dyDescent="0.25">
      <c r="A81" s="307" t="s">
        <v>673</v>
      </c>
      <c r="B81" s="307" t="s">
        <v>551</v>
      </c>
      <c r="C81" s="308">
        <v>160000</v>
      </c>
      <c r="D81" s="308">
        <v>0</v>
      </c>
      <c r="E81" s="308">
        <v>0</v>
      </c>
      <c r="F81" s="308">
        <v>0</v>
      </c>
      <c r="G81" s="308">
        <v>160000</v>
      </c>
      <c r="H81" s="308">
        <v>100</v>
      </c>
    </row>
    <row r="82" spans="1:8" x14ac:dyDescent="0.25">
      <c r="A82" s="307" t="s">
        <v>673</v>
      </c>
      <c r="B82" s="307" t="s">
        <v>555</v>
      </c>
      <c r="C82" s="308">
        <v>500000</v>
      </c>
      <c r="D82" s="308">
        <v>0</v>
      </c>
      <c r="E82" s="308">
        <v>0</v>
      </c>
      <c r="F82" s="308">
        <v>0</v>
      </c>
      <c r="G82" s="308">
        <v>500000</v>
      </c>
      <c r="H82" s="308">
        <v>100</v>
      </c>
    </row>
    <row r="83" spans="1:8" x14ac:dyDescent="0.25">
      <c r="A83" s="307" t="s">
        <v>673</v>
      </c>
      <c r="B83" s="307" t="s">
        <v>674</v>
      </c>
      <c r="C83" s="308">
        <v>2000000</v>
      </c>
      <c r="D83" s="308">
        <v>0</v>
      </c>
      <c r="E83" s="308">
        <v>0</v>
      </c>
      <c r="F83" s="308">
        <v>0</v>
      </c>
      <c r="G83" s="308">
        <v>2000000</v>
      </c>
      <c r="H83" s="308">
        <v>100</v>
      </c>
    </row>
    <row r="84" spans="1:8" x14ac:dyDescent="0.25">
      <c r="A84" s="307" t="s">
        <v>673</v>
      </c>
      <c r="B84" s="307" t="s">
        <v>675</v>
      </c>
      <c r="C84" s="308">
        <v>1500000</v>
      </c>
      <c r="D84" s="308">
        <v>0</v>
      </c>
      <c r="E84" s="308">
        <v>0</v>
      </c>
      <c r="F84" s="308">
        <v>0</v>
      </c>
      <c r="G84" s="308">
        <v>1500000</v>
      </c>
      <c r="H84" s="308">
        <v>100</v>
      </c>
    </row>
    <row r="85" spans="1:8" x14ac:dyDescent="0.25">
      <c r="A85" s="307" t="s">
        <v>673</v>
      </c>
      <c r="B85" s="307" t="s">
        <v>676</v>
      </c>
      <c r="C85" s="308">
        <v>117920000</v>
      </c>
      <c r="D85" s="308">
        <v>0</v>
      </c>
      <c r="E85" s="308">
        <v>0</v>
      </c>
      <c r="F85" s="308">
        <v>0</v>
      </c>
      <c r="G85" s="308">
        <v>117920000</v>
      </c>
      <c r="H85" s="308">
        <v>100</v>
      </c>
    </row>
    <row r="86" spans="1:8" x14ac:dyDescent="0.25">
      <c r="A86" s="307" t="s">
        <v>677</v>
      </c>
      <c r="B86" s="307" t="s">
        <v>678</v>
      </c>
      <c r="C86" s="308">
        <v>225000000</v>
      </c>
      <c r="D86" s="308">
        <v>0</v>
      </c>
      <c r="E86" s="308">
        <v>0</v>
      </c>
      <c r="F86" s="308">
        <v>0</v>
      </c>
      <c r="G86" s="308">
        <v>225000000</v>
      </c>
      <c r="H86" s="308">
        <v>100</v>
      </c>
    </row>
    <row r="87" spans="1:8" x14ac:dyDescent="0.25">
      <c r="A87" s="307" t="s">
        <v>679</v>
      </c>
      <c r="B87" s="307" t="s">
        <v>568</v>
      </c>
      <c r="C87" s="308">
        <v>225000000</v>
      </c>
      <c r="D87" s="308">
        <v>0</v>
      </c>
      <c r="E87" s="308">
        <v>0</v>
      </c>
      <c r="F87" s="308">
        <v>0</v>
      </c>
      <c r="G87" s="308">
        <v>225000000</v>
      </c>
      <c r="H87" s="308">
        <v>100</v>
      </c>
    </row>
    <row r="88" spans="1:8" x14ac:dyDescent="0.25">
      <c r="A88" s="307" t="s">
        <v>680</v>
      </c>
      <c r="B88" s="307" t="s">
        <v>585</v>
      </c>
      <c r="C88" s="308">
        <v>39970000</v>
      </c>
      <c r="D88" s="308">
        <v>0</v>
      </c>
      <c r="E88" s="308">
        <v>0</v>
      </c>
      <c r="F88" s="308">
        <v>0</v>
      </c>
      <c r="G88" s="308">
        <v>39970000</v>
      </c>
      <c r="H88" s="308">
        <v>100</v>
      </c>
    </row>
    <row r="89" spans="1:8" x14ac:dyDescent="0.25">
      <c r="A89" s="307" t="s">
        <v>681</v>
      </c>
      <c r="B89" s="307" t="s">
        <v>572</v>
      </c>
      <c r="C89" s="308">
        <v>350000</v>
      </c>
      <c r="D89" s="308">
        <v>0</v>
      </c>
      <c r="E89" s="308">
        <v>0</v>
      </c>
      <c r="F89" s="308">
        <v>0</v>
      </c>
      <c r="G89" s="308">
        <v>350000</v>
      </c>
      <c r="H89" s="308">
        <v>100</v>
      </c>
    </row>
    <row r="90" spans="1:8" x14ac:dyDescent="0.25">
      <c r="A90" s="307" t="s">
        <v>681</v>
      </c>
      <c r="B90" s="307" t="s">
        <v>573</v>
      </c>
      <c r="C90" s="308">
        <v>200000</v>
      </c>
      <c r="D90" s="308">
        <v>0</v>
      </c>
      <c r="E90" s="308">
        <v>0</v>
      </c>
      <c r="F90" s="308">
        <v>0</v>
      </c>
      <c r="G90" s="308">
        <v>200000</v>
      </c>
      <c r="H90" s="308">
        <v>100</v>
      </c>
    </row>
    <row r="91" spans="1:8" x14ac:dyDescent="0.25">
      <c r="A91" s="307" t="s">
        <v>681</v>
      </c>
      <c r="B91" s="307" t="s">
        <v>682</v>
      </c>
      <c r="C91" s="308">
        <v>39420000</v>
      </c>
      <c r="D91" s="308">
        <v>0</v>
      </c>
      <c r="E91" s="308">
        <v>0</v>
      </c>
      <c r="F91" s="308">
        <v>0</v>
      </c>
      <c r="G91" s="308">
        <v>39420000</v>
      </c>
      <c r="H91" s="308">
        <v>100</v>
      </c>
    </row>
    <row r="92" spans="1:8" x14ac:dyDescent="0.25">
      <c r="A92" s="307" t="s">
        <v>683</v>
      </c>
      <c r="B92" s="307" t="s">
        <v>640</v>
      </c>
      <c r="C92" s="308">
        <v>185030000</v>
      </c>
      <c r="D92" s="308">
        <v>0</v>
      </c>
      <c r="E92" s="308">
        <v>0</v>
      </c>
      <c r="F92" s="308">
        <v>0</v>
      </c>
      <c r="G92" s="308">
        <v>185030000</v>
      </c>
      <c r="H92" s="308">
        <v>100</v>
      </c>
    </row>
    <row r="93" spans="1:8" x14ac:dyDescent="0.25">
      <c r="A93" s="307" t="s">
        <v>684</v>
      </c>
      <c r="B93" s="307" t="s">
        <v>562</v>
      </c>
      <c r="C93" s="308">
        <v>2100000</v>
      </c>
      <c r="D93" s="308">
        <v>0</v>
      </c>
      <c r="E93" s="308">
        <v>0</v>
      </c>
      <c r="F93" s="308">
        <v>0</v>
      </c>
      <c r="G93" s="308">
        <v>2100000</v>
      </c>
      <c r="H93" s="308">
        <v>100</v>
      </c>
    </row>
    <row r="94" spans="1:8" x14ac:dyDescent="0.25">
      <c r="A94" s="307" t="s">
        <v>684</v>
      </c>
      <c r="B94" s="307" t="s">
        <v>572</v>
      </c>
      <c r="C94" s="308">
        <v>450000</v>
      </c>
      <c r="D94" s="308">
        <v>0</v>
      </c>
      <c r="E94" s="308">
        <v>0</v>
      </c>
      <c r="F94" s="308">
        <v>0</v>
      </c>
      <c r="G94" s="308">
        <v>450000</v>
      </c>
      <c r="H94" s="308">
        <v>100</v>
      </c>
    </row>
    <row r="95" spans="1:8" x14ac:dyDescent="0.25">
      <c r="A95" s="307" t="s">
        <v>684</v>
      </c>
      <c r="B95" s="307" t="s">
        <v>573</v>
      </c>
      <c r="C95" s="308">
        <v>1285000</v>
      </c>
      <c r="D95" s="308">
        <v>0</v>
      </c>
      <c r="E95" s="308">
        <v>0</v>
      </c>
      <c r="F95" s="308">
        <v>0</v>
      </c>
      <c r="G95" s="308">
        <v>1285000</v>
      </c>
      <c r="H95" s="308">
        <v>100</v>
      </c>
    </row>
    <row r="96" spans="1:8" x14ac:dyDescent="0.25">
      <c r="A96" s="307" t="s">
        <v>684</v>
      </c>
      <c r="B96" s="307" t="s">
        <v>551</v>
      </c>
      <c r="C96" s="308">
        <v>195000</v>
      </c>
      <c r="D96" s="308">
        <v>0</v>
      </c>
      <c r="E96" s="308">
        <v>0</v>
      </c>
      <c r="F96" s="308">
        <v>0</v>
      </c>
      <c r="G96" s="308">
        <v>195000</v>
      </c>
      <c r="H96" s="308">
        <v>100</v>
      </c>
    </row>
    <row r="97" spans="1:8" x14ac:dyDescent="0.25">
      <c r="A97" s="307" t="s">
        <v>684</v>
      </c>
      <c r="B97" s="307" t="s">
        <v>555</v>
      </c>
      <c r="C97" s="308">
        <v>1000000</v>
      </c>
      <c r="D97" s="308">
        <v>0</v>
      </c>
      <c r="E97" s="308">
        <v>0</v>
      </c>
      <c r="F97" s="308">
        <v>0</v>
      </c>
      <c r="G97" s="308">
        <v>1000000</v>
      </c>
      <c r="H97" s="308">
        <v>100</v>
      </c>
    </row>
    <row r="98" spans="1:8" x14ac:dyDescent="0.25">
      <c r="A98" s="307" t="s">
        <v>684</v>
      </c>
      <c r="B98" s="307" t="s">
        <v>674</v>
      </c>
      <c r="C98" s="308">
        <v>3000000</v>
      </c>
      <c r="D98" s="308">
        <v>0</v>
      </c>
      <c r="E98" s="308">
        <v>0</v>
      </c>
      <c r="F98" s="308">
        <v>0</v>
      </c>
      <c r="G98" s="308">
        <v>3000000</v>
      </c>
      <c r="H98" s="308">
        <v>100</v>
      </c>
    </row>
    <row r="99" spans="1:8" x14ac:dyDescent="0.25">
      <c r="A99" s="307" t="s">
        <v>684</v>
      </c>
      <c r="B99" s="307" t="s">
        <v>675</v>
      </c>
      <c r="C99" s="308">
        <v>2000000</v>
      </c>
      <c r="D99" s="308">
        <v>0</v>
      </c>
      <c r="E99" s="308">
        <v>0</v>
      </c>
      <c r="F99" s="308">
        <v>0</v>
      </c>
      <c r="G99" s="308">
        <v>2000000</v>
      </c>
      <c r="H99" s="308">
        <v>100</v>
      </c>
    </row>
    <row r="100" spans="1:8" x14ac:dyDescent="0.25">
      <c r="A100" s="307" t="s">
        <v>684</v>
      </c>
      <c r="B100" s="307" t="s">
        <v>676</v>
      </c>
      <c r="C100" s="308">
        <v>175000000</v>
      </c>
      <c r="D100" s="308">
        <v>0</v>
      </c>
      <c r="E100" s="308">
        <v>0</v>
      </c>
      <c r="F100" s="308">
        <v>0</v>
      </c>
      <c r="G100" s="308">
        <v>175000000</v>
      </c>
      <c r="H100" s="308">
        <v>100</v>
      </c>
    </row>
    <row r="101" spans="1:8" x14ac:dyDescent="0.25">
      <c r="A101" s="307" t="s">
        <v>685</v>
      </c>
      <c r="B101" s="307" t="s">
        <v>686</v>
      </c>
      <c r="C101" s="308">
        <v>50000000</v>
      </c>
      <c r="D101" s="308">
        <v>3347000</v>
      </c>
      <c r="E101" s="308">
        <v>23217000</v>
      </c>
      <c r="F101" s="308">
        <v>26564000</v>
      </c>
      <c r="G101" s="308">
        <v>23436000</v>
      </c>
      <c r="H101" s="308">
        <v>46.872</v>
      </c>
    </row>
    <row r="102" spans="1:8" x14ac:dyDescent="0.25">
      <c r="A102" s="307" t="s">
        <v>688</v>
      </c>
      <c r="B102" s="307" t="s">
        <v>689</v>
      </c>
      <c r="C102" s="308">
        <v>6905000000</v>
      </c>
      <c r="D102" s="308">
        <v>0</v>
      </c>
      <c r="E102" s="308">
        <v>0</v>
      </c>
      <c r="F102" s="308">
        <v>0</v>
      </c>
      <c r="G102" s="308">
        <v>6905000000</v>
      </c>
      <c r="H102" s="308">
        <v>100</v>
      </c>
    </row>
    <row r="103" spans="1:8" x14ac:dyDescent="0.25">
      <c r="A103" s="307" t="s">
        <v>690</v>
      </c>
      <c r="B103" s="307" t="s">
        <v>568</v>
      </c>
      <c r="C103" s="308">
        <v>6905000000</v>
      </c>
      <c r="D103" s="308">
        <v>0</v>
      </c>
      <c r="E103" s="308">
        <v>0</v>
      </c>
      <c r="F103" s="308">
        <v>0</v>
      </c>
      <c r="G103" s="308">
        <v>6905000000</v>
      </c>
      <c r="H103" s="308">
        <v>100</v>
      </c>
    </row>
    <row r="104" spans="1:8" x14ac:dyDescent="0.25">
      <c r="A104" s="307" t="s">
        <v>691</v>
      </c>
      <c r="B104" s="307" t="s">
        <v>640</v>
      </c>
      <c r="C104" s="308">
        <v>6905000000</v>
      </c>
      <c r="D104" s="308">
        <v>0</v>
      </c>
      <c r="E104" s="308">
        <v>0</v>
      </c>
      <c r="F104" s="308">
        <v>0</v>
      </c>
      <c r="G104" s="308">
        <v>6905000000</v>
      </c>
      <c r="H104" s="308">
        <v>100</v>
      </c>
    </row>
    <row r="105" spans="1:8" x14ac:dyDescent="0.25">
      <c r="A105" s="307" t="s">
        <v>692</v>
      </c>
      <c r="B105" s="307" t="s">
        <v>676</v>
      </c>
      <c r="C105" s="308">
        <v>6905000000</v>
      </c>
      <c r="D105" s="308">
        <v>0</v>
      </c>
      <c r="E105" s="308">
        <v>0</v>
      </c>
      <c r="F105" s="308">
        <v>0</v>
      </c>
      <c r="G105" s="308">
        <v>6905000000</v>
      </c>
      <c r="H105" s="308">
        <v>100</v>
      </c>
    </row>
    <row r="106" spans="1:8" x14ac:dyDescent="0.25">
      <c r="A106" s="307" t="s">
        <v>693</v>
      </c>
      <c r="B106" s="307" t="s">
        <v>694</v>
      </c>
      <c r="C106" s="308">
        <v>200000000</v>
      </c>
      <c r="D106" s="308">
        <v>0</v>
      </c>
      <c r="E106" s="308">
        <v>0</v>
      </c>
      <c r="F106" s="308">
        <v>0</v>
      </c>
      <c r="G106" s="308">
        <v>200000000</v>
      </c>
      <c r="H106" s="308">
        <v>100</v>
      </c>
    </row>
    <row r="107" spans="1:8" x14ac:dyDescent="0.25">
      <c r="A107" s="307" t="s">
        <v>695</v>
      </c>
      <c r="B107" s="307" t="s">
        <v>568</v>
      </c>
      <c r="C107" s="308">
        <v>200000000</v>
      </c>
      <c r="D107" s="308">
        <v>0</v>
      </c>
      <c r="E107" s="308">
        <v>0</v>
      </c>
      <c r="F107" s="308">
        <v>0</v>
      </c>
      <c r="G107" s="308">
        <v>200000000</v>
      </c>
      <c r="H107" s="308">
        <v>100</v>
      </c>
    </row>
    <row r="108" spans="1:8" x14ac:dyDescent="0.25">
      <c r="A108" s="307" t="s">
        <v>696</v>
      </c>
      <c r="B108" s="307" t="s">
        <v>570</v>
      </c>
      <c r="C108" s="308">
        <v>200000000</v>
      </c>
      <c r="D108" s="308">
        <v>0</v>
      </c>
      <c r="E108" s="308">
        <v>0</v>
      </c>
      <c r="F108" s="308">
        <v>0</v>
      </c>
      <c r="G108" s="308">
        <v>200000000</v>
      </c>
      <c r="H108" s="308">
        <v>100</v>
      </c>
    </row>
    <row r="109" spans="1:8" x14ac:dyDescent="0.25">
      <c r="A109" s="307" t="s">
        <v>697</v>
      </c>
      <c r="B109" s="307" t="s">
        <v>562</v>
      </c>
      <c r="C109" s="308">
        <v>1410000</v>
      </c>
      <c r="D109" s="308">
        <v>0</v>
      </c>
      <c r="E109" s="308">
        <v>0</v>
      </c>
      <c r="F109" s="308">
        <v>0</v>
      </c>
      <c r="G109" s="308">
        <v>1410000</v>
      </c>
      <c r="H109" s="308">
        <v>100</v>
      </c>
    </row>
    <row r="110" spans="1:8" x14ac:dyDescent="0.25">
      <c r="A110" s="307" t="s">
        <v>697</v>
      </c>
      <c r="B110" s="307" t="s">
        <v>572</v>
      </c>
      <c r="C110" s="308">
        <v>450000</v>
      </c>
      <c r="D110" s="308">
        <v>0</v>
      </c>
      <c r="E110" s="308">
        <v>0</v>
      </c>
      <c r="F110" s="308">
        <v>0</v>
      </c>
      <c r="G110" s="308">
        <v>450000</v>
      </c>
      <c r="H110" s="308">
        <v>100</v>
      </c>
    </row>
    <row r="111" spans="1:8" x14ac:dyDescent="0.25">
      <c r="A111" s="307" t="s">
        <v>697</v>
      </c>
      <c r="B111" s="307" t="s">
        <v>573</v>
      </c>
      <c r="C111" s="308">
        <v>855000</v>
      </c>
      <c r="D111" s="308">
        <v>0</v>
      </c>
      <c r="E111" s="308">
        <v>0</v>
      </c>
      <c r="F111" s="308">
        <v>0</v>
      </c>
      <c r="G111" s="308">
        <v>855000</v>
      </c>
      <c r="H111" s="308">
        <v>100</v>
      </c>
    </row>
    <row r="112" spans="1:8" x14ac:dyDescent="0.25">
      <c r="A112" s="307" t="s">
        <v>697</v>
      </c>
      <c r="B112" s="307" t="s">
        <v>698</v>
      </c>
      <c r="C112" s="308">
        <v>197285000</v>
      </c>
      <c r="D112" s="308">
        <v>0</v>
      </c>
      <c r="E112" s="308">
        <v>0</v>
      </c>
      <c r="F112" s="308">
        <v>0</v>
      </c>
      <c r="G112" s="308">
        <v>197285000</v>
      </c>
      <c r="H112" s="308">
        <v>100</v>
      </c>
    </row>
    <row r="113" spans="1:8" x14ac:dyDescent="0.25">
      <c r="A113" s="307" t="s">
        <v>699</v>
      </c>
      <c r="B113" s="307" t="s">
        <v>700</v>
      </c>
      <c r="C113" s="308">
        <v>25000000</v>
      </c>
      <c r="D113" s="308">
        <v>5842000</v>
      </c>
      <c r="E113" s="308">
        <v>0</v>
      </c>
      <c r="F113" s="308">
        <v>5842000</v>
      </c>
      <c r="G113" s="308">
        <v>19158000</v>
      </c>
      <c r="H113" s="308">
        <v>76.632000000000005</v>
      </c>
    </row>
    <row r="114" spans="1:8" x14ac:dyDescent="0.25">
      <c r="A114" s="307" t="s">
        <v>701</v>
      </c>
      <c r="B114" s="307" t="s">
        <v>702</v>
      </c>
      <c r="C114" s="308">
        <v>1312000000</v>
      </c>
      <c r="D114" s="308">
        <v>500000000</v>
      </c>
      <c r="E114" s="308">
        <v>0</v>
      </c>
      <c r="F114" s="308">
        <v>500000000</v>
      </c>
      <c r="G114" s="308">
        <v>812000000</v>
      </c>
      <c r="H114" s="308">
        <v>61.8902</v>
      </c>
    </row>
    <row r="115" spans="1:8" x14ac:dyDescent="0.25">
      <c r="A115" s="307" t="s">
        <v>703</v>
      </c>
      <c r="B115" s="307" t="s">
        <v>568</v>
      </c>
      <c r="C115" s="308">
        <v>1312000000</v>
      </c>
      <c r="D115" s="308">
        <v>500000000</v>
      </c>
      <c r="E115" s="308">
        <v>0</v>
      </c>
      <c r="F115" s="308">
        <v>500000000</v>
      </c>
      <c r="G115" s="308">
        <v>812000000</v>
      </c>
      <c r="H115" s="308">
        <v>61.8902</v>
      </c>
    </row>
    <row r="116" spans="1:8" x14ac:dyDescent="0.25">
      <c r="A116" s="307" t="s">
        <v>704</v>
      </c>
      <c r="B116" s="307" t="s">
        <v>570</v>
      </c>
      <c r="C116" s="308">
        <v>62000000</v>
      </c>
      <c r="D116" s="308">
        <v>0</v>
      </c>
      <c r="E116" s="308">
        <v>0</v>
      </c>
      <c r="F116" s="308">
        <v>0</v>
      </c>
      <c r="G116" s="308">
        <v>62000000</v>
      </c>
      <c r="H116" s="308">
        <v>100</v>
      </c>
    </row>
    <row r="117" spans="1:8" x14ac:dyDescent="0.25">
      <c r="A117" s="307" t="s">
        <v>705</v>
      </c>
      <c r="B117" s="307" t="s">
        <v>654</v>
      </c>
      <c r="C117" s="308">
        <v>62000000</v>
      </c>
      <c r="D117" s="308">
        <v>0</v>
      </c>
      <c r="E117" s="308">
        <v>0</v>
      </c>
      <c r="F117" s="308">
        <v>0</v>
      </c>
      <c r="G117" s="308">
        <v>62000000</v>
      </c>
      <c r="H117" s="308">
        <v>100</v>
      </c>
    </row>
    <row r="118" spans="1:8" x14ac:dyDescent="0.25">
      <c r="A118" s="361" t="s">
        <v>706</v>
      </c>
      <c r="B118" s="361" t="s">
        <v>640</v>
      </c>
      <c r="C118" s="308">
        <v>1250000000</v>
      </c>
      <c r="D118" s="308">
        <v>500000000</v>
      </c>
      <c r="E118" s="308">
        <v>0</v>
      </c>
      <c r="F118" s="362">
        <v>500000000</v>
      </c>
      <c r="G118" s="308">
        <v>750000000</v>
      </c>
      <c r="H118" s="308">
        <v>60</v>
      </c>
    </row>
    <row r="119" spans="1:8" x14ac:dyDescent="0.25">
      <c r="A119" s="361" t="s">
        <v>707</v>
      </c>
      <c r="B119" s="361" t="s">
        <v>676</v>
      </c>
      <c r="C119" s="308">
        <v>1250000000</v>
      </c>
      <c r="D119" s="308">
        <v>500000000</v>
      </c>
      <c r="E119" s="308">
        <v>0</v>
      </c>
      <c r="F119" s="362">
        <v>500000000</v>
      </c>
      <c r="G119" s="308">
        <v>750000000</v>
      </c>
      <c r="H119" s="308">
        <v>60</v>
      </c>
    </row>
    <row r="120" spans="1:8" x14ac:dyDescent="0.25">
      <c r="A120" s="307" t="s">
        <v>708</v>
      </c>
      <c r="B120" s="307" t="s">
        <v>709</v>
      </c>
      <c r="C120" s="308">
        <v>115000000</v>
      </c>
      <c r="D120" s="308">
        <v>4504500</v>
      </c>
      <c r="E120" s="308">
        <v>65192800</v>
      </c>
      <c r="F120" s="308">
        <v>69697300</v>
      </c>
      <c r="G120" s="308">
        <v>45302700</v>
      </c>
      <c r="H120" s="308">
        <v>39.393700000000003</v>
      </c>
    </row>
    <row r="121" spans="1:8" x14ac:dyDescent="0.25">
      <c r="A121" s="307" t="s">
        <v>710</v>
      </c>
      <c r="B121" s="307" t="s">
        <v>711</v>
      </c>
      <c r="C121" s="308">
        <v>100000000</v>
      </c>
      <c r="D121" s="308">
        <v>0</v>
      </c>
      <c r="E121" s="308">
        <v>0</v>
      </c>
      <c r="F121" s="308">
        <v>0</v>
      </c>
      <c r="G121" s="308">
        <v>100000000</v>
      </c>
      <c r="H121" s="308">
        <v>100</v>
      </c>
    </row>
    <row r="122" spans="1:8" x14ac:dyDescent="0.25">
      <c r="A122" s="307" t="s">
        <v>712</v>
      </c>
      <c r="B122" s="307" t="s">
        <v>568</v>
      </c>
      <c r="C122" s="308">
        <v>100000000</v>
      </c>
      <c r="D122" s="308">
        <v>0</v>
      </c>
      <c r="E122" s="308">
        <v>0</v>
      </c>
      <c r="F122" s="308">
        <v>0</v>
      </c>
      <c r="G122" s="308">
        <v>100000000</v>
      </c>
      <c r="H122" s="308">
        <v>100</v>
      </c>
    </row>
    <row r="123" spans="1:8" x14ac:dyDescent="0.25">
      <c r="A123" s="307" t="s">
        <v>713</v>
      </c>
      <c r="B123" s="307" t="s">
        <v>640</v>
      </c>
      <c r="C123" s="308">
        <v>100000000</v>
      </c>
      <c r="D123" s="308">
        <v>0</v>
      </c>
      <c r="E123" s="308">
        <v>0</v>
      </c>
      <c r="F123" s="308">
        <v>0</v>
      </c>
      <c r="G123" s="308">
        <v>100000000</v>
      </c>
      <c r="H123" s="308">
        <v>100</v>
      </c>
    </row>
    <row r="124" spans="1:8" x14ac:dyDescent="0.25">
      <c r="A124" s="307" t="s">
        <v>714</v>
      </c>
      <c r="B124" s="307" t="s">
        <v>562</v>
      </c>
      <c r="C124" s="308">
        <v>1680000</v>
      </c>
      <c r="D124" s="308">
        <v>0</v>
      </c>
      <c r="E124" s="308">
        <v>0</v>
      </c>
      <c r="F124" s="308">
        <v>0</v>
      </c>
      <c r="G124" s="308">
        <v>1680000</v>
      </c>
      <c r="H124" s="308">
        <v>100</v>
      </c>
    </row>
    <row r="125" spans="1:8" x14ac:dyDescent="0.25">
      <c r="A125" s="307" t="s">
        <v>714</v>
      </c>
      <c r="B125" s="307" t="s">
        <v>572</v>
      </c>
      <c r="C125" s="308">
        <v>300000</v>
      </c>
      <c r="D125" s="308">
        <v>0</v>
      </c>
      <c r="E125" s="308">
        <v>0</v>
      </c>
      <c r="F125" s="308">
        <v>0</v>
      </c>
      <c r="G125" s="308">
        <v>300000</v>
      </c>
      <c r="H125" s="308">
        <v>100</v>
      </c>
    </row>
    <row r="126" spans="1:8" x14ac:dyDescent="0.25">
      <c r="A126" s="307" t="s">
        <v>714</v>
      </c>
      <c r="B126" s="307" t="s">
        <v>573</v>
      </c>
      <c r="C126" s="308">
        <v>725000</v>
      </c>
      <c r="D126" s="308">
        <v>0</v>
      </c>
      <c r="E126" s="308">
        <v>0</v>
      </c>
      <c r="F126" s="308">
        <v>0</v>
      </c>
      <c r="G126" s="308">
        <v>725000</v>
      </c>
      <c r="H126" s="308">
        <v>100</v>
      </c>
    </row>
    <row r="127" spans="1:8" x14ac:dyDescent="0.25">
      <c r="A127" s="307" t="s">
        <v>714</v>
      </c>
      <c r="B127" s="307" t="s">
        <v>676</v>
      </c>
      <c r="C127" s="308">
        <v>97295000</v>
      </c>
      <c r="D127" s="308">
        <v>0</v>
      </c>
      <c r="E127" s="308">
        <v>0</v>
      </c>
      <c r="F127" s="308">
        <v>0</v>
      </c>
      <c r="G127" s="308">
        <v>97295000</v>
      </c>
      <c r="H127" s="308">
        <v>100</v>
      </c>
    </row>
    <row r="128" spans="1:8" x14ac:dyDescent="0.25">
      <c r="A128" s="307" t="s">
        <v>715</v>
      </c>
      <c r="B128" s="307" t="s">
        <v>716</v>
      </c>
      <c r="C128" s="308">
        <v>299830000</v>
      </c>
      <c r="D128" s="308">
        <v>0</v>
      </c>
      <c r="E128" s="308">
        <v>0</v>
      </c>
      <c r="F128" s="308">
        <v>0</v>
      </c>
      <c r="G128" s="308">
        <v>299830000</v>
      </c>
      <c r="H128" s="308">
        <v>100</v>
      </c>
    </row>
    <row r="129" spans="1:8" x14ac:dyDescent="0.25">
      <c r="A129" s="307" t="s">
        <v>717</v>
      </c>
      <c r="B129" s="307" t="s">
        <v>568</v>
      </c>
      <c r="C129" s="308">
        <v>299830000</v>
      </c>
      <c r="D129" s="308">
        <v>0</v>
      </c>
      <c r="E129" s="308">
        <v>0</v>
      </c>
      <c r="F129" s="308">
        <v>0</v>
      </c>
      <c r="G129" s="308">
        <v>299830000</v>
      </c>
      <c r="H129" s="308">
        <v>100</v>
      </c>
    </row>
    <row r="130" spans="1:8" x14ac:dyDescent="0.25">
      <c r="A130" s="307" t="s">
        <v>718</v>
      </c>
      <c r="B130" s="307" t="s">
        <v>640</v>
      </c>
      <c r="C130" s="308">
        <v>299830000</v>
      </c>
      <c r="D130" s="308">
        <v>0</v>
      </c>
      <c r="E130" s="308">
        <v>0</v>
      </c>
      <c r="F130" s="308">
        <v>0</v>
      </c>
      <c r="G130" s="308">
        <v>299830000</v>
      </c>
      <c r="H130" s="308">
        <v>100</v>
      </c>
    </row>
    <row r="131" spans="1:8" x14ac:dyDescent="0.25">
      <c r="A131" s="307" t="s">
        <v>719</v>
      </c>
      <c r="B131" s="307" t="s">
        <v>562</v>
      </c>
      <c r="C131" s="308">
        <v>1265000</v>
      </c>
      <c r="D131" s="308">
        <v>0</v>
      </c>
      <c r="E131" s="308">
        <v>0</v>
      </c>
      <c r="F131" s="308">
        <v>0</v>
      </c>
      <c r="G131" s="308">
        <v>1265000</v>
      </c>
      <c r="H131" s="308">
        <v>100</v>
      </c>
    </row>
    <row r="132" spans="1:8" x14ac:dyDescent="0.25">
      <c r="A132" s="307" t="s">
        <v>719</v>
      </c>
      <c r="B132" s="307" t="s">
        <v>572</v>
      </c>
      <c r="C132" s="308">
        <v>1800000</v>
      </c>
      <c r="D132" s="308">
        <v>0</v>
      </c>
      <c r="E132" s="308">
        <v>0</v>
      </c>
      <c r="F132" s="308">
        <v>0</v>
      </c>
      <c r="G132" s="308">
        <v>1800000</v>
      </c>
      <c r="H132" s="308">
        <v>100</v>
      </c>
    </row>
    <row r="133" spans="1:8" x14ac:dyDescent="0.25">
      <c r="A133" s="307" t="s">
        <v>719</v>
      </c>
      <c r="B133" s="307" t="s">
        <v>573</v>
      </c>
      <c r="C133" s="308">
        <v>1200000</v>
      </c>
      <c r="D133" s="308">
        <v>0</v>
      </c>
      <c r="E133" s="308">
        <v>0</v>
      </c>
      <c r="F133" s="308">
        <v>0</v>
      </c>
      <c r="G133" s="308">
        <v>1200000</v>
      </c>
      <c r="H133" s="308">
        <v>100</v>
      </c>
    </row>
    <row r="134" spans="1:8" x14ac:dyDescent="0.25">
      <c r="A134" s="307" t="s">
        <v>719</v>
      </c>
      <c r="B134" s="307" t="s">
        <v>551</v>
      </c>
      <c r="C134" s="308">
        <v>195000</v>
      </c>
      <c r="D134" s="308">
        <v>0</v>
      </c>
      <c r="E134" s="308">
        <v>0</v>
      </c>
      <c r="F134" s="308">
        <v>0</v>
      </c>
      <c r="G134" s="308">
        <v>195000</v>
      </c>
      <c r="H134" s="308">
        <v>100</v>
      </c>
    </row>
    <row r="135" spans="1:8" x14ac:dyDescent="0.25">
      <c r="A135" s="307" t="s">
        <v>719</v>
      </c>
      <c r="B135" s="307" t="s">
        <v>555</v>
      </c>
      <c r="C135" s="308">
        <v>500000</v>
      </c>
      <c r="D135" s="308">
        <v>0</v>
      </c>
      <c r="E135" s="308">
        <v>0</v>
      </c>
      <c r="F135" s="308">
        <v>0</v>
      </c>
      <c r="G135" s="308">
        <v>500000</v>
      </c>
      <c r="H135" s="308">
        <v>100</v>
      </c>
    </row>
    <row r="136" spans="1:8" x14ac:dyDescent="0.25">
      <c r="A136" s="307" t="s">
        <v>719</v>
      </c>
      <c r="B136" s="307" t="s">
        <v>674</v>
      </c>
      <c r="C136" s="308">
        <v>6000000</v>
      </c>
      <c r="D136" s="308">
        <v>0</v>
      </c>
      <c r="E136" s="308">
        <v>0</v>
      </c>
      <c r="F136" s="308">
        <v>0</v>
      </c>
      <c r="G136" s="308">
        <v>6000000</v>
      </c>
      <c r="H136" s="308">
        <v>100</v>
      </c>
    </row>
    <row r="137" spans="1:8" x14ac:dyDescent="0.25">
      <c r="A137" s="307" t="s">
        <v>719</v>
      </c>
      <c r="B137" s="307" t="s">
        <v>675</v>
      </c>
      <c r="C137" s="308">
        <v>4000000</v>
      </c>
      <c r="D137" s="308">
        <v>0</v>
      </c>
      <c r="E137" s="308">
        <v>0</v>
      </c>
      <c r="F137" s="308">
        <v>0</v>
      </c>
      <c r="G137" s="308">
        <v>4000000</v>
      </c>
      <c r="H137" s="308">
        <v>100</v>
      </c>
    </row>
    <row r="138" spans="1:8" x14ac:dyDescent="0.25">
      <c r="A138" s="307" t="s">
        <v>719</v>
      </c>
      <c r="B138" s="307" t="s">
        <v>676</v>
      </c>
      <c r="C138" s="308">
        <v>284870000</v>
      </c>
      <c r="D138" s="308">
        <v>0</v>
      </c>
      <c r="E138" s="308">
        <v>0</v>
      </c>
      <c r="F138" s="308">
        <v>0</v>
      </c>
      <c r="G138" s="308">
        <v>284870000</v>
      </c>
      <c r="H138" s="308">
        <v>100</v>
      </c>
    </row>
    <row r="139" spans="1:8" x14ac:dyDescent="0.25">
      <c r="A139" s="307" t="s">
        <v>720</v>
      </c>
      <c r="B139" s="307" t="s">
        <v>721</v>
      </c>
      <c r="C139" s="308">
        <v>100000000</v>
      </c>
      <c r="D139" s="308">
        <v>7060000</v>
      </c>
      <c r="E139" s="308">
        <v>527580</v>
      </c>
      <c r="F139" s="308">
        <v>7587580</v>
      </c>
      <c r="G139" s="308">
        <v>92412420</v>
      </c>
      <c r="H139" s="308">
        <v>92.412400000000005</v>
      </c>
    </row>
    <row r="140" spans="1:8" x14ac:dyDescent="0.25">
      <c r="A140" s="307" t="s">
        <v>722</v>
      </c>
      <c r="B140" s="307" t="s">
        <v>723</v>
      </c>
      <c r="C140" s="308">
        <v>50000000</v>
      </c>
      <c r="D140" s="308">
        <v>3172500</v>
      </c>
      <c r="E140" s="308">
        <v>0</v>
      </c>
      <c r="F140" s="308">
        <v>3172500</v>
      </c>
      <c r="G140" s="308">
        <v>46827500</v>
      </c>
      <c r="H140" s="308">
        <v>93.655000000000001</v>
      </c>
    </row>
    <row r="141" spans="1:8" x14ac:dyDescent="0.25">
      <c r="A141" s="307" t="s">
        <v>726</v>
      </c>
      <c r="B141" s="307" t="s">
        <v>727</v>
      </c>
      <c r="C141" s="308">
        <v>150000000</v>
      </c>
      <c r="D141" s="308">
        <v>0</v>
      </c>
      <c r="E141" s="308">
        <v>0</v>
      </c>
      <c r="F141" s="308">
        <v>0</v>
      </c>
      <c r="G141" s="308">
        <v>150000000</v>
      </c>
      <c r="H141" s="308">
        <v>100</v>
      </c>
    </row>
    <row r="142" spans="1:8" x14ac:dyDescent="0.25">
      <c r="A142" s="307" t="s">
        <v>728</v>
      </c>
      <c r="B142" s="307" t="s">
        <v>568</v>
      </c>
      <c r="C142" s="308">
        <v>150000000</v>
      </c>
      <c r="D142" s="308">
        <v>0</v>
      </c>
      <c r="E142" s="308">
        <v>0</v>
      </c>
      <c r="F142" s="308">
        <v>0</v>
      </c>
      <c r="G142" s="308">
        <v>150000000</v>
      </c>
      <c r="H142" s="308">
        <v>100</v>
      </c>
    </row>
    <row r="143" spans="1:8" x14ac:dyDescent="0.25">
      <c r="A143" s="307" t="s">
        <v>729</v>
      </c>
      <c r="B143" s="307" t="s">
        <v>640</v>
      </c>
      <c r="C143" s="308">
        <v>150000000</v>
      </c>
      <c r="D143" s="308">
        <v>0</v>
      </c>
      <c r="E143" s="308">
        <v>0</v>
      </c>
      <c r="F143" s="308">
        <v>0</v>
      </c>
      <c r="G143" s="308">
        <v>150000000</v>
      </c>
      <c r="H143" s="308">
        <v>100</v>
      </c>
    </row>
    <row r="144" spans="1:8" x14ac:dyDescent="0.25">
      <c r="A144" s="307" t="s">
        <v>730</v>
      </c>
      <c r="B144" s="307" t="s">
        <v>562</v>
      </c>
      <c r="C144" s="308">
        <v>1870000</v>
      </c>
      <c r="D144" s="308">
        <v>0</v>
      </c>
      <c r="E144" s="308">
        <v>0</v>
      </c>
      <c r="F144" s="308">
        <v>0</v>
      </c>
      <c r="G144" s="308">
        <v>1870000</v>
      </c>
      <c r="H144" s="308">
        <v>100</v>
      </c>
    </row>
    <row r="145" spans="1:8" x14ac:dyDescent="0.25">
      <c r="A145" s="307" t="s">
        <v>730</v>
      </c>
      <c r="B145" s="307" t="s">
        <v>572</v>
      </c>
      <c r="C145" s="308">
        <v>450000</v>
      </c>
      <c r="D145" s="308">
        <v>0</v>
      </c>
      <c r="E145" s="308">
        <v>0</v>
      </c>
      <c r="F145" s="308">
        <v>0</v>
      </c>
      <c r="G145" s="308">
        <v>450000</v>
      </c>
      <c r="H145" s="308">
        <v>100</v>
      </c>
    </row>
    <row r="146" spans="1:8" x14ac:dyDescent="0.25">
      <c r="A146" s="307" t="s">
        <v>730</v>
      </c>
      <c r="B146" s="307" t="s">
        <v>573</v>
      </c>
      <c r="C146" s="308">
        <v>855000</v>
      </c>
      <c r="D146" s="308">
        <v>0</v>
      </c>
      <c r="E146" s="308">
        <v>0</v>
      </c>
      <c r="F146" s="308">
        <v>0</v>
      </c>
      <c r="G146" s="308">
        <v>855000</v>
      </c>
      <c r="H146" s="308">
        <v>100</v>
      </c>
    </row>
    <row r="147" spans="1:8" x14ac:dyDescent="0.25">
      <c r="A147" s="307" t="s">
        <v>730</v>
      </c>
      <c r="B147" s="307" t="s">
        <v>676</v>
      </c>
      <c r="C147" s="308">
        <v>146825000</v>
      </c>
      <c r="D147" s="308">
        <v>0</v>
      </c>
      <c r="E147" s="308">
        <v>0</v>
      </c>
      <c r="F147" s="308">
        <v>0</v>
      </c>
      <c r="G147" s="308">
        <v>146825000</v>
      </c>
      <c r="H147" s="308">
        <v>100</v>
      </c>
    </row>
    <row r="148" spans="1:8" x14ac:dyDescent="0.25">
      <c r="A148" s="307" t="s">
        <v>731</v>
      </c>
      <c r="B148" s="307" t="s">
        <v>732</v>
      </c>
      <c r="C148" s="308">
        <v>100000000</v>
      </c>
      <c r="D148" s="308">
        <v>0</v>
      </c>
      <c r="E148" s="308">
        <v>0</v>
      </c>
      <c r="F148" s="308">
        <v>0</v>
      </c>
      <c r="G148" s="308">
        <v>100000000</v>
      </c>
      <c r="H148" s="308">
        <v>100</v>
      </c>
    </row>
    <row r="149" spans="1:8" x14ac:dyDescent="0.25">
      <c r="A149" s="307" t="s">
        <v>733</v>
      </c>
      <c r="B149" s="307" t="s">
        <v>542</v>
      </c>
      <c r="C149" s="308">
        <v>25500000</v>
      </c>
      <c r="D149" s="308">
        <v>0</v>
      </c>
      <c r="E149" s="308">
        <v>0</v>
      </c>
      <c r="F149" s="308">
        <v>0</v>
      </c>
      <c r="G149" s="308">
        <v>25500000</v>
      </c>
      <c r="H149" s="308">
        <v>100</v>
      </c>
    </row>
    <row r="150" spans="1:8" x14ac:dyDescent="0.25">
      <c r="A150" s="307" t="s">
        <v>734</v>
      </c>
      <c r="B150" s="307" t="s">
        <v>561</v>
      </c>
      <c r="C150" s="308">
        <v>25500000</v>
      </c>
      <c r="D150" s="308">
        <v>0</v>
      </c>
      <c r="E150" s="308">
        <v>0</v>
      </c>
      <c r="F150" s="308">
        <v>0</v>
      </c>
      <c r="G150" s="308">
        <v>25500000</v>
      </c>
      <c r="H150" s="308">
        <v>100</v>
      </c>
    </row>
    <row r="151" spans="1:8" x14ac:dyDescent="0.25">
      <c r="A151" s="307" t="s">
        <v>735</v>
      </c>
      <c r="B151" s="307" t="s">
        <v>562</v>
      </c>
      <c r="C151" s="308">
        <v>25500000</v>
      </c>
      <c r="D151" s="308">
        <v>0</v>
      </c>
      <c r="E151" s="308">
        <v>0</v>
      </c>
      <c r="F151" s="308">
        <v>0</v>
      </c>
      <c r="G151" s="308">
        <v>25500000</v>
      </c>
      <c r="H151" s="308">
        <v>100</v>
      </c>
    </row>
    <row r="152" spans="1:8" x14ac:dyDescent="0.25">
      <c r="A152" s="307" t="s">
        <v>736</v>
      </c>
      <c r="B152" s="307" t="s">
        <v>543</v>
      </c>
      <c r="C152" s="308">
        <v>49500000</v>
      </c>
      <c r="D152" s="308">
        <v>0</v>
      </c>
      <c r="E152" s="308">
        <v>0</v>
      </c>
      <c r="F152" s="308">
        <v>0</v>
      </c>
      <c r="G152" s="308">
        <v>49500000</v>
      </c>
      <c r="H152" s="308">
        <v>100</v>
      </c>
    </row>
    <row r="153" spans="1:8" x14ac:dyDescent="0.25">
      <c r="A153" s="307" t="s">
        <v>737</v>
      </c>
      <c r="B153" s="307" t="s">
        <v>544</v>
      </c>
      <c r="C153" s="308">
        <v>1420000</v>
      </c>
      <c r="D153" s="308">
        <v>0</v>
      </c>
      <c r="E153" s="308">
        <v>0</v>
      </c>
      <c r="F153" s="308">
        <v>0</v>
      </c>
      <c r="G153" s="308">
        <v>1420000</v>
      </c>
      <c r="H153" s="308">
        <v>100</v>
      </c>
    </row>
    <row r="154" spans="1:8" x14ac:dyDescent="0.25">
      <c r="A154" s="307" t="s">
        <v>738</v>
      </c>
      <c r="B154" s="307" t="s">
        <v>551</v>
      </c>
      <c r="C154" s="308">
        <v>1330000</v>
      </c>
      <c r="D154" s="308">
        <v>0</v>
      </c>
      <c r="E154" s="308">
        <v>0</v>
      </c>
      <c r="F154" s="308">
        <v>0</v>
      </c>
      <c r="G154" s="308">
        <v>1330000</v>
      </c>
      <c r="H154" s="308">
        <v>100</v>
      </c>
    </row>
    <row r="155" spans="1:8" x14ac:dyDescent="0.25">
      <c r="A155" s="307" t="s">
        <v>739</v>
      </c>
      <c r="B155" s="307" t="s">
        <v>552</v>
      </c>
      <c r="C155" s="308">
        <v>90000</v>
      </c>
      <c r="D155" s="308">
        <v>0</v>
      </c>
      <c r="E155" s="308">
        <v>0</v>
      </c>
      <c r="F155" s="308">
        <v>0</v>
      </c>
      <c r="G155" s="308">
        <v>90000</v>
      </c>
      <c r="H155" s="308">
        <v>100</v>
      </c>
    </row>
    <row r="156" spans="1:8" x14ac:dyDescent="0.25">
      <c r="A156" s="307" t="s">
        <v>740</v>
      </c>
      <c r="B156" s="307" t="s">
        <v>593</v>
      </c>
      <c r="C156" s="308">
        <v>6375000</v>
      </c>
      <c r="D156" s="308">
        <v>0</v>
      </c>
      <c r="E156" s="308">
        <v>0</v>
      </c>
      <c r="F156" s="308">
        <v>0</v>
      </c>
      <c r="G156" s="308">
        <v>6375000</v>
      </c>
      <c r="H156" s="308">
        <v>100</v>
      </c>
    </row>
    <row r="157" spans="1:8" x14ac:dyDescent="0.25">
      <c r="A157" s="307" t="s">
        <v>741</v>
      </c>
      <c r="B157" s="307" t="s">
        <v>620</v>
      </c>
      <c r="C157" s="308">
        <v>6000000</v>
      </c>
      <c r="D157" s="308">
        <v>0</v>
      </c>
      <c r="E157" s="308">
        <v>0</v>
      </c>
      <c r="F157" s="308">
        <v>0</v>
      </c>
      <c r="G157" s="308">
        <v>6000000</v>
      </c>
      <c r="H157" s="308">
        <v>100</v>
      </c>
    </row>
    <row r="158" spans="1:8" x14ac:dyDescent="0.25">
      <c r="A158" s="307" t="s">
        <v>742</v>
      </c>
      <c r="B158" s="307" t="s">
        <v>615</v>
      </c>
      <c r="C158" s="308">
        <v>375000</v>
      </c>
      <c r="D158" s="308">
        <v>0</v>
      </c>
      <c r="E158" s="308">
        <v>0</v>
      </c>
      <c r="F158" s="308">
        <v>0</v>
      </c>
      <c r="G158" s="308">
        <v>375000</v>
      </c>
      <c r="H158" s="308">
        <v>100</v>
      </c>
    </row>
    <row r="159" spans="1:8" x14ac:dyDescent="0.25">
      <c r="A159" s="307" t="s">
        <v>743</v>
      </c>
      <c r="B159" s="307" t="s">
        <v>553</v>
      </c>
      <c r="C159" s="308">
        <v>890000</v>
      </c>
      <c r="D159" s="308">
        <v>0</v>
      </c>
      <c r="E159" s="308">
        <v>0</v>
      </c>
      <c r="F159" s="308">
        <v>0</v>
      </c>
      <c r="G159" s="308">
        <v>890000</v>
      </c>
      <c r="H159" s="308">
        <v>100</v>
      </c>
    </row>
    <row r="160" spans="1:8" x14ac:dyDescent="0.25">
      <c r="A160" s="307" t="s">
        <v>744</v>
      </c>
      <c r="B160" s="307" t="s">
        <v>555</v>
      </c>
      <c r="C160" s="308">
        <v>640000</v>
      </c>
      <c r="D160" s="308">
        <v>0</v>
      </c>
      <c r="E160" s="308">
        <v>0</v>
      </c>
      <c r="F160" s="308">
        <v>0</v>
      </c>
      <c r="G160" s="308">
        <v>640000</v>
      </c>
      <c r="H160" s="308">
        <v>100</v>
      </c>
    </row>
    <row r="161" spans="1:8" x14ac:dyDescent="0.25">
      <c r="A161" s="307" t="s">
        <v>745</v>
      </c>
      <c r="B161" s="307" t="s">
        <v>616</v>
      </c>
      <c r="C161" s="308">
        <v>250000</v>
      </c>
      <c r="D161" s="308">
        <v>0</v>
      </c>
      <c r="E161" s="308">
        <v>0</v>
      </c>
      <c r="F161" s="308">
        <v>0</v>
      </c>
      <c r="G161" s="308">
        <v>250000</v>
      </c>
      <c r="H161" s="308">
        <v>100</v>
      </c>
    </row>
    <row r="162" spans="1:8" x14ac:dyDescent="0.25">
      <c r="A162" s="307" t="s">
        <v>746</v>
      </c>
      <c r="B162" s="307" t="s">
        <v>564</v>
      </c>
      <c r="C162" s="308">
        <v>9000000</v>
      </c>
      <c r="D162" s="308">
        <v>0</v>
      </c>
      <c r="E162" s="308">
        <v>0</v>
      </c>
      <c r="F162" s="308">
        <v>0</v>
      </c>
      <c r="G162" s="308">
        <v>9000000</v>
      </c>
      <c r="H162" s="308">
        <v>100</v>
      </c>
    </row>
    <row r="163" spans="1:8" x14ac:dyDescent="0.25">
      <c r="A163" s="307" t="s">
        <v>747</v>
      </c>
      <c r="B163" s="307" t="s">
        <v>565</v>
      </c>
      <c r="C163" s="308">
        <v>9000000</v>
      </c>
      <c r="D163" s="308">
        <v>0</v>
      </c>
      <c r="E163" s="308">
        <v>0</v>
      </c>
      <c r="F163" s="308">
        <v>0</v>
      </c>
      <c r="G163" s="308">
        <v>9000000</v>
      </c>
      <c r="H163" s="308">
        <v>100</v>
      </c>
    </row>
    <row r="164" spans="1:8" x14ac:dyDescent="0.25">
      <c r="A164" s="307" t="s">
        <v>748</v>
      </c>
      <c r="B164" s="307" t="s">
        <v>629</v>
      </c>
      <c r="C164" s="308">
        <v>6250000</v>
      </c>
      <c r="D164" s="308">
        <v>0</v>
      </c>
      <c r="E164" s="308">
        <v>0</v>
      </c>
      <c r="F164" s="308">
        <v>0</v>
      </c>
      <c r="G164" s="308">
        <v>6250000</v>
      </c>
      <c r="H164" s="308">
        <v>100</v>
      </c>
    </row>
    <row r="165" spans="1:8" x14ac:dyDescent="0.25">
      <c r="A165" s="307" t="s">
        <v>749</v>
      </c>
      <c r="B165" s="307" t="s">
        <v>630</v>
      </c>
      <c r="C165" s="308">
        <v>6250000</v>
      </c>
      <c r="D165" s="308">
        <v>0</v>
      </c>
      <c r="E165" s="308">
        <v>0</v>
      </c>
      <c r="F165" s="308">
        <v>0</v>
      </c>
      <c r="G165" s="308">
        <v>6250000</v>
      </c>
      <c r="H165" s="308">
        <v>100</v>
      </c>
    </row>
    <row r="166" spans="1:8" x14ac:dyDescent="0.25">
      <c r="A166" s="307" t="s">
        <v>750</v>
      </c>
      <c r="B166" s="307" t="s">
        <v>631</v>
      </c>
      <c r="C166" s="308">
        <v>500000</v>
      </c>
      <c r="D166" s="308">
        <v>0</v>
      </c>
      <c r="E166" s="308">
        <v>0</v>
      </c>
      <c r="F166" s="308">
        <v>0</v>
      </c>
      <c r="G166" s="308">
        <v>500000</v>
      </c>
      <c r="H166" s="308">
        <v>100</v>
      </c>
    </row>
    <row r="167" spans="1:8" x14ac:dyDescent="0.25">
      <c r="A167" s="307" t="s">
        <v>751</v>
      </c>
      <c r="B167" s="307" t="s">
        <v>633</v>
      </c>
      <c r="C167" s="308">
        <v>500000</v>
      </c>
      <c r="D167" s="308">
        <v>0</v>
      </c>
      <c r="E167" s="308">
        <v>0</v>
      </c>
      <c r="F167" s="308">
        <v>0</v>
      </c>
      <c r="G167" s="308">
        <v>500000</v>
      </c>
      <c r="H167" s="308">
        <v>100</v>
      </c>
    </row>
    <row r="168" spans="1:8" x14ac:dyDescent="0.25">
      <c r="A168" s="307" t="s">
        <v>752</v>
      </c>
      <c r="B168" s="307" t="s">
        <v>556</v>
      </c>
      <c r="C168" s="308">
        <v>10080000</v>
      </c>
      <c r="D168" s="308">
        <v>0</v>
      </c>
      <c r="E168" s="308">
        <v>0</v>
      </c>
      <c r="F168" s="308">
        <v>0</v>
      </c>
      <c r="G168" s="308">
        <v>10080000</v>
      </c>
      <c r="H168" s="308">
        <v>100</v>
      </c>
    </row>
    <row r="169" spans="1:8" x14ac:dyDescent="0.25">
      <c r="A169" s="307" t="s">
        <v>753</v>
      </c>
      <c r="B169" s="307" t="s">
        <v>557</v>
      </c>
      <c r="C169" s="308">
        <v>840000</v>
      </c>
      <c r="D169" s="308">
        <v>0</v>
      </c>
      <c r="E169" s="308">
        <v>0</v>
      </c>
      <c r="F169" s="308">
        <v>0</v>
      </c>
      <c r="G169" s="308">
        <v>840000</v>
      </c>
      <c r="H169" s="308">
        <v>100</v>
      </c>
    </row>
    <row r="170" spans="1:8" x14ac:dyDescent="0.25">
      <c r="A170" s="307" t="s">
        <v>754</v>
      </c>
      <c r="B170" s="307" t="s">
        <v>617</v>
      </c>
      <c r="C170" s="308">
        <v>9240000</v>
      </c>
      <c r="D170" s="308">
        <v>0</v>
      </c>
      <c r="E170" s="308">
        <v>0</v>
      </c>
      <c r="F170" s="308">
        <v>0</v>
      </c>
      <c r="G170" s="308">
        <v>9240000</v>
      </c>
      <c r="H170" s="308">
        <v>100</v>
      </c>
    </row>
    <row r="171" spans="1:8" x14ac:dyDescent="0.25">
      <c r="A171" s="307" t="s">
        <v>755</v>
      </c>
      <c r="B171" s="307" t="s">
        <v>634</v>
      </c>
      <c r="C171" s="308">
        <v>3375000</v>
      </c>
      <c r="D171" s="308">
        <v>0</v>
      </c>
      <c r="E171" s="308">
        <v>0</v>
      </c>
      <c r="F171" s="308">
        <v>0</v>
      </c>
      <c r="G171" s="308">
        <v>3375000</v>
      </c>
      <c r="H171" s="308">
        <v>100</v>
      </c>
    </row>
    <row r="172" spans="1:8" x14ac:dyDescent="0.25">
      <c r="A172" s="307" t="s">
        <v>756</v>
      </c>
      <c r="B172" s="307" t="s">
        <v>635</v>
      </c>
      <c r="C172" s="308">
        <v>3375000</v>
      </c>
      <c r="D172" s="308">
        <v>0</v>
      </c>
      <c r="E172" s="308">
        <v>0</v>
      </c>
      <c r="F172" s="308">
        <v>0</v>
      </c>
      <c r="G172" s="308">
        <v>3375000</v>
      </c>
      <c r="H172" s="308">
        <v>100</v>
      </c>
    </row>
    <row r="173" spans="1:8" x14ac:dyDescent="0.25">
      <c r="A173" s="307" t="s">
        <v>757</v>
      </c>
      <c r="B173" s="307" t="s">
        <v>558</v>
      </c>
      <c r="C173" s="308">
        <v>5010000</v>
      </c>
      <c r="D173" s="308">
        <v>0</v>
      </c>
      <c r="E173" s="308">
        <v>0</v>
      </c>
      <c r="F173" s="308">
        <v>0</v>
      </c>
      <c r="G173" s="308">
        <v>5010000</v>
      </c>
      <c r="H173" s="308">
        <v>100</v>
      </c>
    </row>
    <row r="174" spans="1:8" x14ac:dyDescent="0.25">
      <c r="A174" s="307" t="s">
        <v>758</v>
      </c>
      <c r="B174" s="307" t="s">
        <v>559</v>
      </c>
      <c r="C174" s="308">
        <v>5010000</v>
      </c>
      <c r="D174" s="308">
        <v>0</v>
      </c>
      <c r="E174" s="308">
        <v>0</v>
      </c>
      <c r="F174" s="308">
        <v>0</v>
      </c>
      <c r="G174" s="308">
        <v>5010000</v>
      </c>
      <c r="H174" s="308">
        <v>100</v>
      </c>
    </row>
    <row r="175" spans="1:8" x14ac:dyDescent="0.25">
      <c r="A175" s="307" t="s">
        <v>759</v>
      </c>
      <c r="B175" s="307" t="s">
        <v>566</v>
      </c>
      <c r="C175" s="308">
        <v>6600000</v>
      </c>
      <c r="D175" s="308">
        <v>0</v>
      </c>
      <c r="E175" s="308">
        <v>0</v>
      </c>
      <c r="F175" s="308">
        <v>0</v>
      </c>
      <c r="G175" s="308">
        <v>6600000</v>
      </c>
      <c r="H175" s="308">
        <v>100</v>
      </c>
    </row>
    <row r="176" spans="1:8" x14ac:dyDescent="0.25">
      <c r="A176" s="307" t="s">
        <v>760</v>
      </c>
      <c r="B176" s="307" t="s">
        <v>618</v>
      </c>
      <c r="C176" s="308">
        <v>6600000</v>
      </c>
      <c r="D176" s="308">
        <v>0</v>
      </c>
      <c r="E176" s="308">
        <v>0</v>
      </c>
      <c r="F176" s="308">
        <v>0</v>
      </c>
      <c r="G176" s="308">
        <v>6600000</v>
      </c>
      <c r="H176" s="308">
        <v>100</v>
      </c>
    </row>
    <row r="177" spans="1:8" x14ac:dyDescent="0.25">
      <c r="A177" s="307" t="s">
        <v>761</v>
      </c>
      <c r="B177" s="307" t="s">
        <v>762</v>
      </c>
      <c r="C177" s="308">
        <v>215000000</v>
      </c>
      <c r="D177" s="308">
        <v>0</v>
      </c>
      <c r="E177" s="308">
        <v>0</v>
      </c>
      <c r="F177" s="308">
        <v>0</v>
      </c>
      <c r="G177" s="308">
        <v>215000000</v>
      </c>
      <c r="H177" s="308">
        <v>100</v>
      </c>
    </row>
    <row r="178" spans="1:8" x14ac:dyDescent="0.25">
      <c r="A178" s="307" t="s">
        <v>763</v>
      </c>
      <c r="B178" s="307" t="s">
        <v>568</v>
      </c>
      <c r="C178" s="308">
        <v>215000000</v>
      </c>
      <c r="D178" s="308">
        <v>0</v>
      </c>
      <c r="E178" s="308">
        <v>0</v>
      </c>
      <c r="F178" s="308">
        <v>0</v>
      </c>
      <c r="G178" s="308">
        <v>215000000</v>
      </c>
      <c r="H178" s="308">
        <v>100</v>
      </c>
    </row>
    <row r="179" spans="1:8" x14ac:dyDescent="0.25">
      <c r="A179" s="307" t="s">
        <v>764</v>
      </c>
      <c r="B179" s="307" t="s">
        <v>570</v>
      </c>
      <c r="C179" s="308">
        <v>215000000</v>
      </c>
      <c r="D179" s="308">
        <v>0</v>
      </c>
      <c r="E179" s="308">
        <v>0</v>
      </c>
      <c r="F179" s="308">
        <v>0</v>
      </c>
      <c r="G179" s="308">
        <v>215000000</v>
      </c>
      <c r="H179" s="308">
        <v>100</v>
      </c>
    </row>
    <row r="180" spans="1:8" x14ac:dyDescent="0.25">
      <c r="A180" s="307" t="s">
        <v>765</v>
      </c>
      <c r="B180" s="307" t="s">
        <v>562</v>
      </c>
      <c r="C180" s="308">
        <v>1750000</v>
      </c>
      <c r="D180" s="308">
        <v>0</v>
      </c>
      <c r="E180" s="308">
        <v>0</v>
      </c>
      <c r="F180" s="308">
        <v>0</v>
      </c>
      <c r="G180" s="308">
        <v>1750000</v>
      </c>
      <c r="H180" s="308">
        <v>100</v>
      </c>
    </row>
    <row r="181" spans="1:8" x14ac:dyDescent="0.25">
      <c r="A181" s="307" t="s">
        <v>765</v>
      </c>
      <c r="B181" s="307" t="s">
        <v>572</v>
      </c>
      <c r="C181" s="308">
        <v>400000</v>
      </c>
      <c r="D181" s="308">
        <v>0</v>
      </c>
      <c r="E181" s="308">
        <v>0</v>
      </c>
      <c r="F181" s="308">
        <v>0</v>
      </c>
      <c r="G181" s="308">
        <v>400000</v>
      </c>
      <c r="H181" s="308">
        <v>100</v>
      </c>
    </row>
    <row r="182" spans="1:8" x14ac:dyDescent="0.25">
      <c r="A182" s="307" t="s">
        <v>765</v>
      </c>
      <c r="B182" s="307" t="s">
        <v>573</v>
      </c>
      <c r="C182" s="308">
        <v>1070000</v>
      </c>
      <c r="D182" s="308">
        <v>0</v>
      </c>
      <c r="E182" s="308">
        <v>0</v>
      </c>
      <c r="F182" s="308">
        <v>0</v>
      </c>
      <c r="G182" s="308">
        <v>1070000</v>
      </c>
      <c r="H182" s="308">
        <v>100</v>
      </c>
    </row>
    <row r="183" spans="1:8" x14ac:dyDescent="0.25">
      <c r="A183" s="307" t="s">
        <v>765</v>
      </c>
      <c r="B183" s="307" t="s">
        <v>551</v>
      </c>
      <c r="C183" s="308">
        <v>220000</v>
      </c>
      <c r="D183" s="308">
        <v>0</v>
      </c>
      <c r="E183" s="308">
        <v>0</v>
      </c>
      <c r="F183" s="308">
        <v>0</v>
      </c>
      <c r="G183" s="308">
        <v>220000</v>
      </c>
      <c r="H183" s="308">
        <v>100</v>
      </c>
    </row>
    <row r="184" spans="1:8" x14ac:dyDescent="0.25">
      <c r="A184" s="307" t="s">
        <v>765</v>
      </c>
      <c r="B184" s="307" t="s">
        <v>555</v>
      </c>
      <c r="C184" s="308">
        <v>500000</v>
      </c>
      <c r="D184" s="308">
        <v>0</v>
      </c>
      <c r="E184" s="308">
        <v>0</v>
      </c>
      <c r="F184" s="308">
        <v>0</v>
      </c>
      <c r="G184" s="308">
        <v>500000</v>
      </c>
      <c r="H184" s="308">
        <v>100</v>
      </c>
    </row>
    <row r="185" spans="1:8" x14ac:dyDescent="0.25">
      <c r="A185" s="307" t="s">
        <v>765</v>
      </c>
      <c r="B185" s="307" t="s">
        <v>560</v>
      </c>
      <c r="C185" s="308">
        <v>3600000</v>
      </c>
      <c r="D185" s="308">
        <v>0</v>
      </c>
      <c r="E185" s="308">
        <v>0</v>
      </c>
      <c r="F185" s="308">
        <v>0</v>
      </c>
      <c r="G185" s="308">
        <v>3600000</v>
      </c>
      <c r="H185" s="308">
        <v>100</v>
      </c>
    </row>
    <row r="186" spans="1:8" x14ac:dyDescent="0.25">
      <c r="A186" s="307" t="s">
        <v>765</v>
      </c>
      <c r="B186" s="307" t="s">
        <v>559</v>
      </c>
      <c r="C186" s="308">
        <v>2460000</v>
      </c>
      <c r="D186" s="308">
        <v>0</v>
      </c>
      <c r="E186" s="308">
        <v>0</v>
      </c>
      <c r="F186" s="308">
        <v>0</v>
      </c>
      <c r="G186" s="308">
        <v>2460000</v>
      </c>
      <c r="H186" s="308">
        <v>100</v>
      </c>
    </row>
    <row r="187" spans="1:8" x14ac:dyDescent="0.25">
      <c r="A187" s="307" t="s">
        <v>765</v>
      </c>
      <c r="B187" s="307" t="s">
        <v>766</v>
      </c>
      <c r="C187" s="308">
        <v>205000000</v>
      </c>
      <c r="D187" s="308">
        <v>0</v>
      </c>
      <c r="E187" s="308">
        <v>0</v>
      </c>
      <c r="F187" s="308">
        <v>0</v>
      </c>
      <c r="G187" s="308">
        <v>205000000</v>
      </c>
      <c r="H187" s="308">
        <v>100</v>
      </c>
    </row>
    <row r="188" spans="1:8" x14ac:dyDescent="0.25">
      <c r="A188" s="307" t="s">
        <v>767</v>
      </c>
      <c r="B188" s="307" t="s">
        <v>768</v>
      </c>
      <c r="C188" s="308">
        <v>125000000</v>
      </c>
      <c r="D188" s="308">
        <v>0</v>
      </c>
      <c r="E188" s="308">
        <v>0</v>
      </c>
      <c r="F188" s="308">
        <v>0</v>
      </c>
      <c r="G188" s="308">
        <v>125000000</v>
      </c>
      <c r="H188" s="308">
        <v>100</v>
      </c>
    </row>
    <row r="189" spans="1:8" x14ac:dyDescent="0.25">
      <c r="A189" s="307" t="s">
        <v>769</v>
      </c>
      <c r="B189" s="307" t="s">
        <v>568</v>
      </c>
      <c r="C189" s="308">
        <v>125000000</v>
      </c>
      <c r="D189" s="308">
        <v>0</v>
      </c>
      <c r="E189" s="308">
        <v>0</v>
      </c>
      <c r="F189" s="308">
        <v>0</v>
      </c>
      <c r="G189" s="308">
        <v>125000000</v>
      </c>
      <c r="H189" s="308">
        <v>100</v>
      </c>
    </row>
    <row r="190" spans="1:8" x14ac:dyDescent="0.25">
      <c r="A190" s="307" t="s">
        <v>770</v>
      </c>
      <c r="B190" s="307" t="s">
        <v>771</v>
      </c>
      <c r="C190" s="308">
        <v>125000000</v>
      </c>
      <c r="D190" s="308">
        <v>0</v>
      </c>
      <c r="E190" s="308">
        <v>0</v>
      </c>
      <c r="F190" s="308">
        <v>0</v>
      </c>
      <c r="G190" s="308">
        <v>125000000</v>
      </c>
      <c r="H190" s="308">
        <v>100</v>
      </c>
    </row>
    <row r="191" spans="1:8" x14ac:dyDescent="0.25">
      <c r="A191" s="307" t="s">
        <v>772</v>
      </c>
      <c r="B191" s="307" t="s">
        <v>562</v>
      </c>
      <c r="C191" s="308">
        <v>1870000</v>
      </c>
      <c r="D191" s="308">
        <v>0</v>
      </c>
      <c r="E191" s="308">
        <v>0</v>
      </c>
      <c r="F191" s="308">
        <v>0</v>
      </c>
      <c r="G191" s="308">
        <v>1870000</v>
      </c>
      <c r="H191" s="308">
        <v>100</v>
      </c>
    </row>
    <row r="192" spans="1:8" x14ac:dyDescent="0.25">
      <c r="A192" s="307" t="s">
        <v>772</v>
      </c>
      <c r="B192" s="307" t="s">
        <v>572</v>
      </c>
      <c r="C192" s="308">
        <v>450000</v>
      </c>
      <c r="D192" s="308">
        <v>0</v>
      </c>
      <c r="E192" s="308">
        <v>0</v>
      </c>
      <c r="F192" s="308">
        <v>0</v>
      </c>
      <c r="G192" s="308">
        <v>450000</v>
      </c>
      <c r="H192" s="308">
        <v>100</v>
      </c>
    </row>
    <row r="193" spans="1:8" x14ac:dyDescent="0.25">
      <c r="A193" s="307" t="s">
        <v>772</v>
      </c>
      <c r="B193" s="307" t="s">
        <v>573</v>
      </c>
      <c r="C193" s="308">
        <v>855000</v>
      </c>
      <c r="D193" s="308">
        <v>0</v>
      </c>
      <c r="E193" s="308">
        <v>0</v>
      </c>
      <c r="F193" s="308">
        <v>0</v>
      </c>
      <c r="G193" s="308">
        <v>855000</v>
      </c>
      <c r="H193" s="308">
        <v>100</v>
      </c>
    </row>
    <row r="194" spans="1:8" x14ac:dyDescent="0.25">
      <c r="A194" s="307" t="s">
        <v>772</v>
      </c>
      <c r="B194" s="307" t="s">
        <v>773</v>
      </c>
      <c r="C194" s="308">
        <v>121825000</v>
      </c>
      <c r="D194" s="308">
        <v>0</v>
      </c>
      <c r="E194" s="308">
        <v>0</v>
      </c>
      <c r="F194" s="308">
        <v>0</v>
      </c>
      <c r="G194" s="308">
        <v>121825000</v>
      </c>
      <c r="H194" s="308">
        <v>100</v>
      </c>
    </row>
    <row r="195" spans="1:8" x14ac:dyDescent="0.25">
      <c r="A195" s="307" t="s">
        <v>774</v>
      </c>
      <c r="B195" s="307" t="s">
        <v>775</v>
      </c>
      <c r="C195" s="308">
        <v>1200000000</v>
      </c>
      <c r="D195" s="308">
        <v>0</v>
      </c>
      <c r="E195" s="308">
        <v>0</v>
      </c>
      <c r="F195" s="308">
        <v>0</v>
      </c>
      <c r="G195" s="308">
        <v>1200000000</v>
      </c>
      <c r="H195" s="308">
        <v>100</v>
      </c>
    </row>
    <row r="196" spans="1:8" x14ac:dyDescent="0.25">
      <c r="A196" s="307" t="s">
        <v>776</v>
      </c>
      <c r="B196" s="307" t="s">
        <v>568</v>
      </c>
      <c r="C196" s="308">
        <v>1200000000</v>
      </c>
      <c r="D196" s="308">
        <v>0</v>
      </c>
      <c r="E196" s="308">
        <v>0</v>
      </c>
      <c r="F196" s="308">
        <v>0</v>
      </c>
      <c r="G196" s="308">
        <v>1200000000</v>
      </c>
      <c r="H196" s="308">
        <v>100</v>
      </c>
    </row>
    <row r="197" spans="1:8" x14ac:dyDescent="0.25">
      <c r="A197" s="307" t="s">
        <v>777</v>
      </c>
      <c r="B197" s="307" t="s">
        <v>778</v>
      </c>
      <c r="C197" s="308">
        <v>533000000</v>
      </c>
      <c r="D197" s="308">
        <v>0</v>
      </c>
      <c r="E197" s="308">
        <v>0</v>
      </c>
      <c r="F197" s="308">
        <v>0</v>
      </c>
      <c r="G197" s="308">
        <v>533000000</v>
      </c>
      <c r="H197" s="308">
        <v>100</v>
      </c>
    </row>
    <row r="198" spans="1:8" x14ac:dyDescent="0.25">
      <c r="A198" s="307" t="s">
        <v>779</v>
      </c>
      <c r="B198" s="307" t="s">
        <v>780</v>
      </c>
      <c r="C198" s="308">
        <v>533000000</v>
      </c>
      <c r="D198" s="308">
        <v>0</v>
      </c>
      <c r="E198" s="308">
        <v>0</v>
      </c>
      <c r="F198" s="308">
        <v>0</v>
      </c>
      <c r="G198" s="308">
        <v>533000000</v>
      </c>
      <c r="H198" s="308">
        <v>100</v>
      </c>
    </row>
    <row r="199" spans="1:8" x14ac:dyDescent="0.25">
      <c r="A199" s="307" t="s">
        <v>781</v>
      </c>
      <c r="B199" s="307" t="s">
        <v>782</v>
      </c>
      <c r="C199" s="308">
        <v>200000000</v>
      </c>
      <c r="D199" s="308">
        <v>0</v>
      </c>
      <c r="E199" s="308">
        <v>0</v>
      </c>
      <c r="F199" s="308">
        <v>0</v>
      </c>
      <c r="G199" s="308">
        <v>200000000</v>
      </c>
      <c r="H199" s="308">
        <v>100</v>
      </c>
    </row>
    <row r="200" spans="1:8" x14ac:dyDescent="0.25">
      <c r="A200" s="307" t="s">
        <v>783</v>
      </c>
      <c r="B200" s="307" t="s">
        <v>784</v>
      </c>
      <c r="C200" s="308">
        <v>200000000</v>
      </c>
      <c r="D200" s="308">
        <v>0</v>
      </c>
      <c r="E200" s="308">
        <v>0</v>
      </c>
      <c r="F200" s="308">
        <v>0</v>
      </c>
      <c r="G200" s="308">
        <v>200000000</v>
      </c>
      <c r="H200" s="308">
        <v>100</v>
      </c>
    </row>
    <row r="201" spans="1:8" x14ac:dyDescent="0.25">
      <c r="A201" s="307" t="s">
        <v>785</v>
      </c>
      <c r="B201" s="307" t="s">
        <v>640</v>
      </c>
      <c r="C201" s="308">
        <v>467000000</v>
      </c>
      <c r="D201" s="308">
        <v>0</v>
      </c>
      <c r="E201" s="308">
        <v>0</v>
      </c>
      <c r="F201" s="308">
        <v>0</v>
      </c>
      <c r="G201" s="308">
        <v>467000000</v>
      </c>
      <c r="H201" s="308">
        <v>100</v>
      </c>
    </row>
    <row r="202" spans="1:8" x14ac:dyDescent="0.25">
      <c r="A202" s="307" t="s">
        <v>786</v>
      </c>
      <c r="B202" s="307" t="s">
        <v>562</v>
      </c>
      <c r="C202" s="308">
        <v>3775000</v>
      </c>
      <c r="D202" s="308">
        <v>0</v>
      </c>
      <c r="E202" s="308">
        <v>0</v>
      </c>
      <c r="F202" s="308">
        <v>0</v>
      </c>
      <c r="G202" s="308">
        <v>3775000</v>
      </c>
      <c r="H202" s="308">
        <v>100</v>
      </c>
    </row>
    <row r="203" spans="1:8" x14ac:dyDescent="0.25">
      <c r="A203" s="307" t="s">
        <v>786</v>
      </c>
      <c r="B203" s="307" t="s">
        <v>572</v>
      </c>
      <c r="C203" s="308">
        <v>4270000</v>
      </c>
      <c r="D203" s="308">
        <v>0</v>
      </c>
      <c r="E203" s="308">
        <v>0</v>
      </c>
      <c r="F203" s="308">
        <v>0</v>
      </c>
      <c r="G203" s="308">
        <v>4270000</v>
      </c>
      <c r="H203" s="308">
        <v>100</v>
      </c>
    </row>
    <row r="204" spans="1:8" x14ac:dyDescent="0.25">
      <c r="A204" s="307" t="s">
        <v>786</v>
      </c>
      <c r="B204" s="307" t="s">
        <v>573</v>
      </c>
      <c r="C204" s="308">
        <v>2810000</v>
      </c>
      <c r="D204" s="308">
        <v>0</v>
      </c>
      <c r="E204" s="308">
        <v>0</v>
      </c>
      <c r="F204" s="308">
        <v>0</v>
      </c>
      <c r="G204" s="308">
        <v>2810000</v>
      </c>
      <c r="H204" s="308">
        <v>100</v>
      </c>
    </row>
    <row r="205" spans="1:8" x14ac:dyDescent="0.25">
      <c r="A205" s="307" t="s">
        <v>786</v>
      </c>
      <c r="B205" s="307" t="s">
        <v>551</v>
      </c>
      <c r="C205" s="308">
        <v>490000</v>
      </c>
      <c r="D205" s="308">
        <v>0</v>
      </c>
      <c r="E205" s="308">
        <v>0</v>
      </c>
      <c r="F205" s="308">
        <v>0</v>
      </c>
      <c r="G205" s="308">
        <v>490000</v>
      </c>
      <c r="H205" s="308">
        <v>100</v>
      </c>
    </row>
    <row r="206" spans="1:8" x14ac:dyDescent="0.25">
      <c r="A206" s="307" t="s">
        <v>786</v>
      </c>
      <c r="B206" s="307" t="s">
        <v>555</v>
      </c>
      <c r="C206" s="308">
        <v>3000000</v>
      </c>
      <c r="D206" s="308">
        <v>0</v>
      </c>
      <c r="E206" s="308">
        <v>0</v>
      </c>
      <c r="F206" s="308">
        <v>0</v>
      </c>
      <c r="G206" s="308">
        <v>3000000</v>
      </c>
      <c r="H206" s="308">
        <v>100</v>
      </c>
    </row>
    <row r="207" spans="1:8" x14ac:dyDescent="0.25">
      <c r="A207" s="307" t="s">
        <v>786</v>
      </c>
      <c r="B207" s="307" t="s">
        <v>560</v>
      </c>
      <c r="C207" s="308">
        <v>4320000</v>
      </c>
      <c r="D207" s="308">
        <v>0</v>
      </c>
      <c r="E207" s="308">
        <v>0</v>
      </c>
      <c r="F207" s="308">
        <v>0</v>
      </c>
      <c r="G207" s="308">
        <v>4320000</v>
      </c>
      <c r="H207" s="308">
        <v>100</v>
      </c>
    </row>
    <row r="208" spans="1:8" x14ac:dyDescent="0.25">
      <c r="A208" s="307" t="s">
        <v>786</v>
      </c>
      <c r="B208" s="307" t="s">
        <v>674</v>
      </c>
      <c r="C208" s="308">
        <v>21600000</v>
      </c>
      <c r="D208" s="308">
        <v>0</v>
      </c>
      <c r="E208" s="308">
        <v>0</v>
      </c>
      <c r="F208" s="308">
        <v>0</v>
      </c>
      <c r="G208" s="308">
        <v>21600000</v>
      </c>
      <c r="H208" s="308">
        <v>100</v>
      </c>
    </row>
    <row r="209" spans="1:8" x14ac:dyDescent="0.25">
      <c r="A209" s="307" t="s">
        <v>786</v>
      </c>
      <c r="B209" s="307" t="s">
        <v>675</v>
      </c>
      <c r="C209" s="308">
        <v>14400000</v>
      </c>
      <c r="D209" s="308">
        <v>0</v>
      </c>
      <c r="E209" s="308">
        <v>0</v>
      </c>
      <c r="F209" s="308">
        <v>0</v>
      </c>
      <c r="G209" s="308">
        <v>14400000</v>
      </c>
      <c r="H209" s="308">
        <v>100</v>
      </c>
    </row>
    <row r="210" spans="1:8" x14ac:dyDescent="0.25">
      <c r="A210" s="307" t="s">
        <v>786</v>
      </c>
      <c r="B210" s="307" t="s">
        <v>676</v>
      </c>
      <c r="C210" s="308">
        <v>0</v>
      </c>
      <c r="D210" s="308">
        <v>0</v>
      </c>
      <c r="E210" s="308">
        <v>0</v>
      </c>
      <c r="F210" s="308">
        <v>0</v>
      </c>
      <c r="G210" s="308">
        <v>0</v>
      </c>
      <c r="H210" s="308">
        <v>0</v>
      </c>
    </row>
    <row r="211" spans="1:8" x14ac:dyDescent="0.25">
      <c r="A211" s="307" t="s">
        <v>787</v>
      </c>
      <c r="B211" s="307" t="s">
        <v>788</v>
      </c>
      <c r="C211" s="308">
        <v>412335000</v>
      </c>
      <c r="D211" s="308">
        <v>0</v>
      </c>
      <c r="E211" s="308">
        <v>0</v>
      </c>
      <c r="F211" s="308">
        <v>0</v>
      </c>
      <c r="G211" s="308">
        <v>412335000</v>
      </c>
      <c r="H211" s="308">
        <v>100</v>
      </c>
    </row>
    <row r="212" spans="1:8" x14ac:dyDescent="0.25">
      <c r="A212" s="361" t="s">
        <v>789</v>
      </c>
      <c r="B212" s="361" t="s">
        <v>790</v>
      </c>
      <c r="C212" s="362">
        <v>2000000000</v>
      </c>
      <c r="D212" s="308">
        <v>5093200</v>
      </c>
      <c r="E212" s="308">
        <v>16774700</v>
      </c>
      <c r="F212" s="362">
        <v>21867900</v>
      </c>
      <c r="G212" s="308">
        <v>1978132100</v>
      </c>
      <c r="H212" s="308">
        <v>98.906599999999997</v>
      </c>
    </row>
    <row r="213" spans="1:8" x14ac:dyDescent="0.25">
      <c r="A213" s="307" t="s">
        <v>791</v>
      </c>
      <c r="B213" s="307" t="s">
        <v>568</v>
      </c>
      <c r="C213" s="308">
        <v>2000000000</v>
      </c>
      <c r="D213" s="308">
        <v>5093200</v>
      </c>
      <c r="E213" s="308">
        <v>16774700</v>
      </c>
      <c r="F213" s="308">
        <v>21867900</v>
      </c>
      <c r="G213" s="308">
        <v>1978132100</v>
      </c>
      <c r="H213" s="308">
        <v>98.906599999999997</v>
      </c>
    </row>
    <row r="214" spans="1:8" x14ac:dyDescent="0.25">
      <c r="A214" s="361" t="s">
        <v>792</v>
      </c>
      <c r="B214" s="361" t="s">
        <v>570</v>
      </c>
      <c r="C214" s="362">
        <v>2000000000</v>
      </c>
      <c r="D214" s="308">
        <v>5093200</v>
      </c>
      <c r="E214" s="308">
        <v>16774700</v>
      </c>
      <c r="F214" s="362">
        <v>21867900</v>
      </c>
      <c r="G214" s="308">
        <v>1978132100</v>
      </c>
      <c r="H214" s="308">
        <v>98.906599999999997</v>
      </c>
    </row>
    <row r="215" spans="1:8" x14ac:dyDescent="0.25">
      <c r="A215" s="307" t="s">
        <v>793</v>
      </c>
      <c r="B215" s="307" t="s">
        <v>562</v>
      </c>
      <c r="C215" s="308">
        <v>3310000</v>
      </c>
      <c r="D215" s="308">
        <v>0</v>
      </c>
      <c r="E215" s="308">
        <v>3310000</v>
      </c>
      <c r="F215" s="308">
        <v>3310000</v>
      </c>
      <c r="G215" s="308">
        <v>0</v>
      </c>
      <c r="H215" s="308">
        <v>0</v>
      </c>
    </row>
    <row r="216" spans="1:8" x14ac:dyDescent="0.25">
      <c r="A216" s="307" t="s">
        <v>793</v>
      </c>
      <c r="B216" s="307" t="s">
        <v>572</v>
      </c>
      <c r="C216" s="308">
        <v>1190000</v>
      </c>
      <c r="D216" s="308">
        <v>0</v>
      </c>
      <c r="E216" s="308">
        <v>1190000</v>
      </c>
      <c r="F216" s="308">
        <v>1190000</v>
      </c>
      <c r="G216" s="308">
        <v>0</v>
      </c>
      <c r="H216" s="308">
        <v>0</v>
      </c>
    </row>
    <row r="217" spans="1:8" x14ac:dyDescent="0.25">
      <c r="A217" s="307" t="s">
        <v>793</v>
      </c>
      <c r="B217" s="307" t="s">
        <v>573</v>
      </c>
      <c r="C217" s="308">
        <v>2810000</v>
      </c>
      <c r="D217" s="308">
        <v>0</v>
      </c>
      <c r="E217" s="308">
        <v>2810000</v>
      </c>
      <c r="F217" s="308">
        <v>2810000</v>
      </c>
      <c r="G217" s="308">
        <v>0</v>
      </c>
      <c r="H217" s="308">
        <v>0</v>
      </c>
    </row>
    <row r="218" spans="1:8" x14ac:dyDescent="0.25">
      <c r="A218" s="307" t="s">
        <v>793</v>
      </c>
      <c r="B218" s="307" t="s">
        <v>551</v>
      </c>
      <c r="C218" s="308">
        <v>247500</v>
      </c>
      <c r="D218" s="308">
        <v>0</v>
      </c>
      <c r="E218" s="308">
        <v>247500</v>
      </c>
      <c r="F218" s="308">
        <v>247500</v>
      </c>
      <c r="G218" s="308">
        <v>0</v>
      </c>
      <c r="H218" s="308">
        <v>0</v>
      </c>
    </row>
    <row r="219" spans="1:8" x14ac:dyDescent="0.25">
      <c r="A219" s="307" t="s">
        <v>793</v>
      </c>
      <c r="B219" s="307" t="s">
        <v>555</v>
      </c>
      <c r="C219" s="308">
        <v>1100000</v>
      </c>
      <c r="D219" s="308">
        <v>0</v>
      </c>
      <c r="E219" s="308">
        <v>1100000</v>
      </c>
      <c r="F219" s="308">
        <v>1100000</v>
      </c>
      <c r="G219" s="308">
        <v>0</v>
      </c>
      <c r="H219" s="308">
        <v>0</v>
      </c>
    </row>
    <row r="220" spans="1:8" x14ac:dyDescent="0.25">
      <c r="A220" s="307" t="s">
        <v>793</v>
      </c>
      <c r="B220" s="307" t="s">
        <v>630</v>
      </c>
      <c r="C220" s="308">
        <v>1600000</v>
      </c>
      <c r="D220" s="308">
        <v>0</v>
      </c>
      <c r="E220" s="308">
        <v>1600000</v>
      </c>
      <c r="F220" s="308">
        <v>1600000</v>
      </c>
      <c r="G220" s="308">
        <v>0</v>
      </c>
      <c r="H220" s="308">
        <v>0</v>
      </c>
    </row>
    <row r="221" spans="1:8" x14ac:dyDescent="0.25">
      <c r="A221" s="307" t="s">
        <v>793</v>
      </c>
      <c r="B221" s="307" t="s">
        <v>557</v>
      </c>
      <c r="C221" s="308">
        <v>1282500</v>
      </c>
      <c r="D221" s="308">
        <v>0</v>
      </c>
      <c r="E221" s="308">
        <v>1282500</v>
      </c>
      <c r="F221" s="308">
        <v>1282500</v>
      </c>
      <c r="G221" s="308">
        <v>0</v>
      </c>
      <c r="H221" s="308">
        <v>0</v>
      </c>
    </row>
    <row r="222" spans="1:8" x14ac:dyDescent="0.25">
      <c r="A222" s="307" t="s">
        <v>793</v>
      </c>
      <c r="B222" s="307" t="s">
        <v>560</v>
      </c>
      <c r="C222" s="308">
        <v>11460000</v>
      </c>
      <c r="D222" s="308">
        <v>0</v>
      </c>
      <c r="E222" s="308">
        <v>5234700</v>
      </c>
      <c r="F222" s="308">
        <v>5234700</v>
      </c>
      <c r="G222" s="308">
        <v>6225300</v>
      </c>
      <c r="H222" s="308">
        <v>54.322000000000003</v>
      </c>
    </row>
    <row r="223" spans="1:8" x14ac:dyDescent="0.25">
      <c r="A223" s="307" t="s">
        <v>793</v>
      </c>
      <c r="B223" s="307" t="s">
        <v>559</v>
      </c>
      <c r="C223" s="308">
        <v>11400000</v>
      </c>
      <c r="D223" s="308">
        <v>5093200</v>
      </c>
      <c r="E223" s="308">
        <v>0</v>
      </c>
      <c r="F223" s="308">
        <v>5093200</v>
      </c>
      <c r="G223" s="308">
        <v>6306800</v>
      </c>
      <c r="H223" s="308">
        <v>55.322800000000001</v>
      </c>
    </row>
    <row r="224" spans="1:8" x14ac:dyDescent="0.25">
      <c r="A224" s="307" t="s">
        <v>793</v>
      </c>
      <c r="B224" s="307" t="s">
        <v>698</v>
      </c>
      <c r="C224" s="308">
        <v>1965600000</v>
      </c>
      <c r="D224" s="308">
        <v>0</v>
      </c>
      <c r="E224" s="308">
        <v>0</v>
      </c>
      <c r="F224" s="308">
        <v>0</v>
      </c>
      <c r="G224" s="308">
        <v>1965600000</v>
      </c>
      <c r="H224" s="308">
        <v>100</v>
      </c>
    </row>
    <row r="225" spans="1:8" x14ac:dyDescent="0.25">
      <c r="A225" s="307" t="s">
        <v>794</v>
      </c>
      <c r="B225" s="307" t="s">
        <v>795</v>
      </c>
      <c r="C225" s="308">
        <v>15000000</v>
      </c>
      <c r="D225" s="308">
        <v>0</v>
      </c>
      <c r="E225" s="308">
        <v>0</v>
      </c>
      <c r="F225" s="308">
        <v>0</v>
      </c>
      <c r="G225" s="308">
        <v>15000000</v>
      </c>
      <c r="H225" s="308">
        <v>100</v>
      </c>
    </row>
    <row r="226" spans="1:8" x14ac:dyDescent="0.25">
      <c r="A226" s="307" t="s">
        <v>796</v>
      </c>
      <c r="B226" s="307" t="s">
        <v>568</v>
      </c>
      <c r="C226" s="308">
        <v>10000000</v>
      </c>
      <c r="D226" s="308">
        <v>0</v>
      </c>
      <c r="E226" s="308">
        <v>0</v>
      </c>
      <c r="F226" s="308">
        <v>0</v>
      </c>
      <c r="G226" s="308">
        <v>10000000</v>
      </c>
      <c r="H226" s="308">
        <v>100</v>
      </c>
    </row>
    <row r="227" spans="1:8" x14ac:dyDescent="0.25">
      <c r="A227" s="307" t="s">
        <v>797</v>
      </c>
      <c r="B227" s="307" t="s">
        <v>570</v>
      </c>
      <c r="C227" s="308">
        <v>10000000</v>
      </c>
      <c r="D227" s="308">
        <v>0</v>
      </c>
      <c r="E227" s="308">
        <v>0</v>
      </c>
      <c r="F227" s="308">
        <v>0</v>
      </c>
      <c r="G227" s="308">
        <v>10000000</v>
      </c>
      <c r="H227" s="308">
        <v>100</v>
      </c>
    </row>
    <row r="228" spans="1:8" x14ac:dyDescent="0.25">
      <c r="A228" s="307" t="s">
        <v>798</v>
      </c>
      <c r="B228" s="307" t="s">
        <v>698</v>
      </c>
      <c r="C228" s="308">
        <v>7000000</v>
      </c>
      <c r="D228" s="308">
        <v>0</v>
      </c>
      <c r="E228" s="308">
        <v>0</v>
      </c>
      <c r="F228" s="308">
        <v>0</v>
      </c>
      <c r="G228" s="308">
        <v>7000000</v>
      </c>
      <c r="H228" s="308">
        <v>100</v>
      </c>
    </row>
    <row r="229" spans="1:8" x14ac:dyDescent="0.25">
      <c r="A229" s="307" t="s">
        <v>799</v>
      </c>
      <c r="B229" s="307" t="s">
        <v>656</v>
      </c>
      <c r="C229" s="308">
        <v>3000000</v>
      </c>
      <c r="D229" s="308">
        <v>0</v>
      </c>
      <c r="E229" s="308">
        <v>0</v>
      </c>
      <c r="F229" s="308">
        <v>0</v>
      </c>
      <c r="G229" s="308">
        <v>3000000</v>
      </c>
      <c r="H229" s="308">
        <v>100</v>
      </c>
    </row>
    <row r="230" spans="1:8" x14ac:dyDescent="0.25">
      <c r="A230" s="307" t="s">
        <v>800</v>
      </c>
      <c r="B230" s="307" t="s">
        <v>801</v>
      </c>
      <c r="C230" s="308">
        <v>300000000</v>
      </c>
      <c r="D230" s="308">
        <v>53698000</v>
      </c>
      <c r="E230" s="308">
        <v>0</v>
      </c>
      <c r="F230" s="308">
        <v>53698000</v>
      </c>
      <c r="G230" s="308">
        <v>246302000</v>
      </c>
      <c r="H230" s="308">
        <v>82.100700000000003</v>
      </c>
    </row>
    <row r="231" spans="1:8" x14ac:dyDescent="0.25">
      <c r="A231" s="307" t="s">
        <v>802</v>
      </c>
      <c r="B231" s="307" t="s">
        <v>568</v>
      </c>
      <c r="C231" s="308">
        <v>1855000000</v>
      </c>
      <c r="D231" s="308">
        <v>0</v>
      </c>
      <c r="E231" s="308">
        <v>0</v>
      </c>
      <c r="F231" s="308">
        <v>0</v>
      </c>
      <c r="G231" s="308">
        <v>1855000000</v>
      </c>
      <c r="H231" s="308">
        <v>100</v>
      </c>
    </row>
    <row r="232" spans="1:8" x14ac:dyDescent="0.25">
      <c r="A232" s="307" t="s">
        <v>803</v>
      </c>
      <c r="B232" s="307" t="s">
        <v>640</v>
      </c>
      <c r="C232" s="308">
        <v>1855000000</v>
      </c>
      <c r="D232" s="308">
        <v>0</v>
      </c>
      <c r="E232" s="308">
        <v>0</v>
      </c>
      <c r="F232" s="308">
        <v>0</v>
      </c>
      <c r="G232" s="308">
        <v>1855000000</v>
      </c>
      <c r="H232" s="308">
        <v>100</v>
      </c>
    </row>
    <row r="233" spans="1:8" x14ac:dyDescent="0.25">
      <c r="A233" s="307" t="s">
        <v>804</v>
      </c>
      <c r="B233" s="307" t="s">
        <v>676</v>
      </c>
      <c r="C233" s="308">
        <v>1855000000</v>
      </c>
      <c r="D233" s="308">
        <v>0</v>
      </c>
      <c r="E233" s="308">
        <v>0</v>
      </c>
      <c r="F233" s="308">
        <v>0</v>
      </c>
      <c r="G233" s="308">
        <v>1855000000</v>
      </c>
      <c r="H233" s="308">
        <v>100</v>
      </c>
    </row>
    <row r="234" spans="1:8" x14ac:dyDescent="0.25">
      <c r="A234" s="307" t="s">
        <v>805</v>
      </c>
      <c r="B234" s="307" t="s">
        <v>806</v>
      </c>
      <c r="C234" s="308">
        <v>50000000</v>
      </c>
      <c r="D234" s="308">
        <v>0</v>
      </c>
      <c r="E234" s="308">
        <v>0</v>
      </c>
      <c r="F234" s="308">
        <v>0</v>
      </c>
      <c r="G234" s="308">
        <v>50000000</v>
      </c>
      <c r="H234" s="308">
        <v>100</v>
      </c>
    </row>
    <row r="235" spans="1:8" x14ac:dyDescent="0.25">
      <c r="A235" s="307" t="s">
        <v>807</v>
      </c>
      <c r="B235" s="307" t="s">
        <v>543</v>
      </c>
      <c r="C235" s="308">
        <v>102220000</v>
      </c>
      <c r="D235" s="308">
        <v>0</v>
      </c>
      <c r="E235" s="308">
        <v>0</v>
      </c>
      <c r="F235" s="308">
        <v>0</v>
      </c>
      <c r="G235" s="308">
        <v>102220000</v>
      </c>
      <c r="H235" s="308">
        <v>100</v>
      </c>
    </row>
    <row r="236" spans="1:8" x14ac:dyDescent="0.25">
      <c r="A236" s="307" t="s">
        <v>808</v>
      </c>
      <c r="B236" s="307" t="s">
        <v>544</v>
      </c>
      <c r="C236" s="308">
        <v>295000</v>
      </c>
      <c r="D236" s="308">
        <v>0</v>
      </c>
      <c r="E236" s="308">
        <v>0</v>
      </c>
      <c r="F236" s="308">
        <v>0</v>
      </c>
      <c r="G236" s="308">
        <v>295000</v>
      </c>
      <c r="H236" s="308">
        <v>100</v>
      </c>
    </row>
    <row r="237" spans="1:8" x14ac:dyDescent="0.25">
      <c r="A237" s="307" t="s">
        <v>809</v>
      </c>
      <c r="B237" s="307" t="s">
        <v>551</v>
      </c>
      <c r="C237" s="308">
        <v>295000</v>
      </c>
      <c r="D237" s="308">
        <v>0</v>
      </c>
      <c r="E237" s="308">
        <v>0</v>
      </c>
      <c r="F237" s="308">
        <v>0</v>
      </c>
      <c r="G237" s="308">
        <v>295000</v>
      </c>
      <c r="H237" s="308">
        <v>100</v>
      </c>
    </row>
    <row r="238" spans="1:8" x14ac:dyDescent="0.25">
      <c r="A238" s="307" t="s">
        <v>810</v>
      </c>
      <c r="B238" s="307" t="s">
        <v>546</v>
      </c>
      <c r="C238" s="308">
        <v>99000000</v>
      </c>
      <c r="D238" s="308">
        <v>0</v>
      </c>
      <c r="E238" s="308">
        <v>0</v>
      </c>
      <c r="F238" s="308">
        <v>0</v>
      </c>
      <c r="G238" s="308">
        <v>99000000</v>
      </c>
      <c r="H238" s="308">
        <v>100</v>
      </c>
    </row>
    <row r="239" spans="1:8" x14ac:dyDescent="0.25">
      <c r="A239" s="307" t="s">
        <v>811</v>
      </c>
      <c r="B239" s="307" t="s">
        <v>621</v>
      </c>
      <c r="C239" s="308">
        <v>99000000</v>
      </c>
      <c r="D239" s="308">
        <v>0</v>
      </c>
      <c r="E239" s="308">
        <v>0</v>
      </c>
      <c r="F239" s="308">
        <v>0</v>
      </c>
      <c r="G239" s="308">
        <v>99000000</v>
      </c>
      <c r="H239" s="308">
        <v>100</v>
      </c>
    </row>
    <row r="240" spans="1:8" x14ac:dyDescent="0.25">
      <c r="A240" s="307" t="s">
        <v>812</v>
      </c>
      <c r="B240" s="307" t="s">
        <v>553</v>
      </c>
      <c r="C240" s="308">
        <v>525000</v>
      </c>
      <c r="D240" s="308">
        <v>0</v>
      </c>
      <c r="E240" s="308">
        <v>0</v>
      </c>
      <c r="F240" s="308">
        <v>0</v>
      </c>
      <c r="G240" s="308">
        <v>525000</v>
      </c>
      <c r="H240" s="308">
        <v>100</v>
      </c>
    </row>
    <row r="241" spans="1:8" x14ac:dyDescent="0.25">
      <c r="A241" s="307" t="s">
        <v>813</v>
      </c>
      <c r="B241" s="307" t="s">
        <v>555</v>
      </c>
      <c r="C241" s="308">
        <v>525000</v>
      </c>
      <c r="D241" s="308">
        <v>0</v>
      </c>
      <c r="E241" s="308">
        <v>0</v>
      </c>
      <c r="F241" s="308">
        <v>0</v>
      </c>
      <c r="G241" s="308">
        <v>525000</v>
      </c>
      <c r="H241" s="308">
        <v>100</v>
      </c>
    </row>
    <row r="242" spans="1:8" x14ac:dyDescent="0.25">
      <c r="A242" s="307" t="s">
        <v>814</v>
      </c>
      <c r="B242" s="307" t="s">
        <v>556</v>
      </c>
      <c r="C242" s="308">
        <v>2400000</v>
      </c>
      <c r="D242" s="308">
        <v>0</v>
      </c>
      <c r="E242" s="308">
        <v>0</v>
      </c>
      <c r="F242" s="308">
        <v>0</v>
      </c>
      <c r="G242" s="308">
        <v>2400000</v>
      </c>
      <c r="H242" s="308">
        <v>100</v>
      </c>
    </row>
    <row r="243" spans="1:8" x14ac:dyDescent="0.25">
      <c r="A243" s="307" t="s">
        <v>815</v>
      </c>
      <c r="B243" s="307" t="s">
        <v>557</v>
      </c>
      <c r="C243" s="308">
        <v>320000</v>
      </c>
      <c r="D243" s="308">
        <v>0</v>
      </c>
      <c r="E243" s="308">
        <v>0</v>
      </c>
      <c r="F243" s="308">
        <v>0</v>
      </c>
      <c r="G243" s="308">
        <v>320000</v>
      </c>
      <c r="H243" s="308">
        <v>100</v>
      </c>
    </row>
    <row r="244" spans="1:8" x14ac:dyDescent="0.25">
      <c r="A244" s="307" t="s">
        <v>816</v>
      </c>
      <c r="B244" s="307" t="s">
        <v>617</v>
      </c>
      <c r="C244" s="308">
        <v>2080000</v>
      </c>
      <c r="D244" s="308">
        <v>0</v>
      </c>
      <c r="E244" s="308">
        <v>0</v>
      </c>
      <c r="F244" s="308">
        <v>0</v>
      </c>
      <c r="G244" s="308">
        <v>2080000</v>
      </c>
      <c r="H244" s="308">
        <v>100</v>
      </c>
    </row>
    <row r="245" spans="1:8" x14ac:dyDescent="0.25">
      <c r="A245" s="307" t="s">
        <v>817</v>
      </c>
      <c r="B245" s="307" t="s">
        <v>818</v>
      </c>
      <c r="C245" s="308">
        <v>75000000</v>
      </c>
      <c r="D245" s="308">
        <v>8455000</v>
      </c>
      <c r="E245" s="308">
        <v>0</v>
      </c>
      <c r="F245" s="308">
        <v>8455000</v>
      </c>
      <c r="G245" s="308">
        <v>66545000</v>
      </c>
      <c r="H245" s="308">
        <v>88.726699999999994</v>
      </c>
    </row>
    <row r="246" spans="1:8" x14ac:dyDescent="0.25">
      <c r="A246" s="307" t="s">
        <v>819</v>
      </c>
      <c r="B246" s="307" t="s">
        <v>542</v>
      </c>
      <c r="C246" s="308">
        <v>50760000</v>
      </c>
      <c r="D246" s="308">
        <v>0</v>
      </c>
      <c r="E246" s="308">
        <v>0</v>
      </c>
      <c r="F246" s="308">
        <v>0</v>
      </c>
      <c r="G246" s="308">
        <v>50760000</v>
      </c>
      <c r="H246" s="308">
        <v>100</v>
      </c>
    </row>
    <row r="247" spans="1:8" x14ac:dyDescent="0.25">
      <c r="A247" s="307" t="s">
        <v>820</v>
      </c>
      <c r="B247" s="307" t="s">
        <v>561</v>
      </c>
      <c r="C247" s="308">
        <v>48960000</v>
      </c>
      <c r="D247" s="308">
        <v>0</v>
      </c>
      <c r="E247" s="308">
        <v>0</v>
      </c>
      <c r="F247" s="308">
        <v>0</v>
      </c>
      <c r="G247" s="308">
        <v>48960000</v>
      </c>
      <c r="H247" s="308">
        <v>100</v>
      </c>
    </row>
    <row r="248" spans="1:8" x14ac:dyDescent="0.25">
      <c r="A248" s="307" t="s">
        <v>821</v>
      </c>
      <c r="B248" s="307" t="s">
        <v>562</v>
      </c>
      <c r="C248" s="308">
        <v>960000</v>
      </c>
      <c r="D248" s="308">
        <v>0</v>
      </c>
      <c r="E248" s="308">
        <v>0</v>
      </c>
      <c r="F248" s="308">
        <v>0</v>
      </c>
      <c r="G248" s="308">
        <v>960000</v>
      </c>
      <c r="H248" s="308">
        <v>100</v>
      </c>
    </row>
    <row r="249" spans="1:8" x14ac:dyDescent="0.25">
      <c r="A249" s="307" t="s">
        <v>822</v>
      </c>
      <c r="B249" s="307" t="s">
        <v>687</v>
      </c>
      <c r="C249" s="308">
        <v>48000000</v>
      </c>
      <c r="D249" s="308">
        <v>0</v>
      </c>
      <c r="E249" s="308">
        <v>0</v>
      </c>
      <c r="F249" s="308">
        <v>0</v>
      </c>
      <c r="G249" s="308">
        <v>48000000</v>
      </c>
      <c r="H249" s="308">
        <v>100</v>
      </c>
    </row>
    <row r="250" spans="1:8" x14ac:dyDescent="0.25">
      <c r="A250" s="307" t="s">
        <v>823</v>
      </c>
      <c r="B250" s="307" t="s">
        <v>547</v>
      </c>
      <c r="C250" s="308">
        <v>1800000</v>
      </c>
      <c r="D250" s="308">
        <v>0</v>
      </c>
      <c r="E250" s="308">
        <v>0</v>
      </c>
      <c r="F250" s="308">
        <v>0</v>
      </c>
      <c r="G250" s="308">
        <v>1800000</v>
      </c>
      <c r="H250" s="308">
        <v>100</v>
      </c>
    </row>
    <row r="251" spans="1:8" x14ac:dyDescent="0.25">
      <c r="A251" s="307" t="s">
        <v>824</v>
      </c>
      <c r="B251" s="307" t="s">
        <v>563</v>
      </c>
      <c r="C251" s="308">
        <v>1800000</v>
      </c>
      <c r="D251" s="308">
        <v>0</v>
      </c>
      <c r="E251" s="308">
        <v>0</v>
      </c>
      <c r="F251" s="308">
        <v>0</v>
      </c>
      <c r="G251" s="308">
        <v>1800000</v>
      </c>
      <c r="H251" s="308">
        <v>100</v>
      </c>
    </row>
    <row r="252" spans="1:8" x14ac:dyDescent="0.25">
      <c r="A252" s="307" t="s">
        <v>825</v>
      </c>
      <c r="B252" s="307" t="s">
        <v>543</v>
      </c>
      <c r="C252" s="308">
        <v>24240000</v>
      </c>
      <c r="D252" s="308">
        <v>8455000</v>
      </c>
      <c r="E252" s="308">
        <v>0</v>
      </c>
      <c r="F252" s="308">
        <v>8455000</v>
      </c>
      <c r="G252" s="308">
        <v>15785000</v>
      </c>
      <c r="H252" s="308">
        <v>65.119600000000005</v>
      </c>
    </row>
    <row r="253" spans="1:8" x14ac:dyDescent="0.25">
      <c r="A253" s="307" t="s">
        <v>826</v>
      </c>
      <c r="B253" s="307" t="s">
        <v>544</v>
      </c>
      <c r="C253" s="308">
        <v>2200000</v>
      </c>
      <c r="D253" s="308">
        <v>710000</v>
      </c>
      <c r="E253" s="308">
        <v>0</v>
      </c>
      <c r="F253" s="308">
        <v>710000</v>
      </c>
      <c r="G253" s="308">
        <v>1490000</v>
      </c>
      <c r="H253" s="308">
        <v>67.7273</v>
      </c>
    </row>
    <row r="254" spans="1:8" x14ac:dyDescent="0.25">
      <c r="A254" s="307" t="s">
        <v>827</v>
      </c>
      <c r="B254" s="307" t="s">
        <v>551</v>
      </c>
      <c r="C254" s="308">
        <v>2020000</v>
      </c>
      <c r="D254" s="308">
        <v>650000</v>
      </c>
      <c r="E254" s="308">
        <v>0</v>
      </c>
      <c r="F254" s="308">
        <v>650000</v>
      </c>
      <c r="G254" s="308">
        <v>1370000</v>
      </c>
      <c r="H254" s="308">
        <v>67.821799999999996</v>
      </c>
    </row>
    <row r="255" spans="1:8" x14ac:dyDescent="0.25">
      <c r="A255" s="307" t="s">
        <v>828</v>
      </c>
      <c r="B255" s="307" t="s">
        <v>552</v>
      </c>
      <c r="C255" s="308">
        <v>180000</v>
      </c>
      <c r="D255" s="308">
        <v>60000</v>
      </c>
      <c r="E255" s="308">
        <v>0</v>
      </c>
      <c r="F255" s="308">
        <v>60000</v>
      </c>
      <c r="G255" s="308">
        <v>120000</v>
      </c>
      <c r="H255" s="308">
        <v>66.666700000000006</v>
      </c>
    </row>
    <row r="256" spans="1:8" x14ac:dyDescent="0.25">
      <c r="A256" s="307" t="s">
        <v>829</v>
      </c>
      <c r="B256" s="307" t="s">
        <v>553</v>
      </c>
      <c r="C256" s="308">
        <v>1740000</v>
      </c>
      <c r="D256" s="308">
        <v>840000</v>
      </c>
      <c r="E256" s="308">
        <v>0</v>
      </c>
      <c r="F256" s="308">
        <v>840000</v>
      </c>
      <c r="G256" s="308">
        <v>900000</v>
      </c>
      <c r="H256" s="308">
        <v>51.7241</v>
      </c>
    </row>
    <row r="257" spans="1:8" x14ac:dyDescent="0.25">
      <c r="A257" s="307" t="s">
        <v>830</v>
      </c>
      <c r="B257" s="307" t="s">
        <v>555</v>
      </c>
      <c r="C257" s="308">
        <v>1740000</v>
      </c>
      <c r="D257" s="308">
        <v>840000</v>
      </c>
      <c r="E257" s="308">
        <v>0</v>
      </c>
      <c r="F257" s="308">
        <v>840000</v>
      </c>
      <c r="G257" s="308">
        <v>900000</v>
      </c>
      <c r="H257" s="308">
        <v>51.7241</v>
      </c>
    </row>
    <row r="258" spans="1:8" x14ac:dyDescent="0.25">
      <c r="A258" s="307" t="s">
        <v>831</v>
      </c>
      <c r="B258" s="307" t="s">
        <v>556</v>
      </c>
      <c r="C258" s="308">
        <v>9750000</v>
      </c>
      <c r="D258" s="308">
        <v>3035000</v>
      </c>
      <c r="E258" s="308">
        <v>0</v>
      </c>
      <c r="F258" s="308">
        <v>3035000</v>
      </c>
      <c r="G258" s="308">
        <v>6715000</v>
      </c>
      <c r="H258" s="308">
        <v>68.871799999999993</v>
      </c>
    </row>
    <row r="259" spans="1:8" x14ac:dyDescent="0.25">
      <c r="A259" s="307" t="s">
        <v>832</v>
      </c>
      <c r="B259" s="307" t="s">
        <v>557</v>
      </c>
      <c r="C259" s="308">
        <v>9750000</v>
      </c>
      <c r="D259" s="308">
        <v>3035000</v>
      </c>
      <c r="E259" s="308">
        <v>0</v>
      </c>
      <c r="F259" s="308">
        <v>3035000</v>
      </c>
      <c r="G259" s="308">
        <v>6715000</v>
      </c>
      <c r="H259" s="308">
        <v>68.871799999999993</v>
      </c>
    </row>
    <row r="260" spans="1:8" x14ac:dyDescent="0.25">
      <c r="A260" s="307" t="s">
        <v>833</v>
      </c>
      <c r="B260" s="307" t="s">
        <v>558</v>
      </c>
      <c r="C260" s="308">
        <v>10550000</v>
      </c>
      <c r="D260" s="308">
        <v>3870000</v>
      </c>
      <c r="E260" s="308">
        <v>0</v>
      </c>
      <c r="F260" s="308">
        <v>3870000</v>
      </c>
      <c r="G260" s="308">
        <v>6680000</v>
      </c>
      <c r="H260" s="308">
        <v>63.317500000000003</v>
      </c>
    </row>
    <row r="261" spans="1:8" x14ac:dyDescent="0.25">
      <c r="A261" s="307" t="s">
        <v>834</v>
      </c>
      <c r="B261" s="307" t="s">
        <v>560</v>
      </c>
      <c r="C261" s="308">
        <v>1300000</v>
      </c>
      <c r="D261" s="308">
        <v>0</v>
      </c>
      <c r="E261" s="308">
        <v>0</v>
      </c>
      <c r="F261" s="308">
        <v>0</v>
      </c>
      <c r="G261" s="308">
        <v>1300000</v>
      </c>
      <c r="H261" s="308">
        <v>100</v>
      </c>
    </row>
    <row r="262" spans="1:8" x14ac:dyDescent="0.25">
      <c r="A262" s="307" t="s">
        <v>835</v>
      </c>
      <c r="B262" s="307" t="s">
        <v>559</v>
      </c>
      <c r="C262" s="308">
        <v>9250000</v>
      </c>
      <c r="D262" s="308">
        <v>3870000</v>
      </c>
      <c r="E262" s="308">
        <v>0</v>
      </c>
      <c r="F262" s="308">
        <v>3870000</v>
      </c>
      <c r="G262" s="308">
        <v>5380000</v>
      </c>
      <c r="H262" s="308">
        <v>58.162199999999999</v>
      </c>
    </row>
    <row r="263" spans="1:8" x14ac:dyDescent="0.25">
      <c r="A263" s="307" t="s">
        <v>836</v>
      </c>
      <c r="B263" s="307" t="s">
        <v>837</v>
      </c>
      <c r="C263" s="308">
        <v>125000000</v>
      </c>
      <c r="D263" s="308">
        <v>43466400</v>
      </c>
      <c r="E263" s="308">
        <v>10885600</v>
      </c>
      <c r="F263" s="308">
        <v>54352000</v>
      </c>
      <c r="G263" s="308">
        <v>70648000</v>
      </c>
      <c r="H263" s="308">
        <v>56.5184</v>
      </c>
    </row>
    <row r="264" spans="1:8" x14ac:dyDescent="0.25">
      <c r="A264" s="307" t="s">
        <v>838</v>
      </c>
      <c r="B264" s="307" t="s">
        <v>839</v>
      </c>
      <c r="C264" s="308">
        <v>100000000</v>
      </c>
      <c r="D264" s="308">
        <v>43466400</v>
      </c>
      <c r="E264" s="308">
        <v>10885600</v>
      </c>
      <c r="F264" s="308">
        <v>54352000</v>
      </c>
      <c r="G264" s="308">
        <v>45648000</v>
      </c>
      <c r="H264" s="308">
        <v>45.648000000000003</v>
      </c>
    </row>
    <row r="265" spans="1:8" x14ac:dyDescent="0.25">
      <c r="A265" s="307" t="s">
        <v>840</v>
      </c>
      <c r="B265" s="307" t="s">
        <v>542</v>
      </c>
      <c r="C265" s="308">
        <v>21110000</v>
      </c>
      <c r="D265" s="308">
        <v>14625000</v>
      </c>
      <c r="E265" s="308">
        <v>5335000</v>
      </c>
      <c r="F265" s="308">
        <v>19960000</v>
      </c>
      <c r="G265" s="308">
        <v>1150000</v>
      </c>
      <c r="H265" s="308">
        <v>5.4477000000000002</v>
      </c>
    </row>
    <row r="266" spans="1:8" x14ac:dyDescent="0.25">
      <c r="A266" s="307" t="s">
        <v>841</v>
      </c>
      <c r="B266" s="307" t="s">
        <v>561</v>
      </c>
      <c r="C266" s="308">
        <v>21110000</v>
      </c>
      <c r="D266" s="308">
        <v>14625000</v>
      </c>
      <c r="E266" s="308">
        <v>5335000</v>
      </c>
      <c r="F266" s="308">
        <v>19960000</v>
      </c>
      <c r="G266" s="308">
        <v>1150000</v>
      </c>
      <c r="H266" s="308">
        <v>5.4477000000000002</v>
      </c>
    </row>
    <row r="267" spans="1:8" x14ac:dyDescent="0.25">
      <c r="A267" s="307" t="s">
        <v>842</v>
      </c>
      <c r="B267" s="307" t="s">
        <v>562</v>
      </c>
      <c r="C267" s="308">
        <v>21110000</v>
      </c>
      <c r="D267" s="308">
        <v>14625000</v>
      </c>
      <c r="E267" s="308">
        <v>5335000</v>
      </c>
      <c r="F267" s="308">
        <v>19960000</v>
      </c>
      <c r="G267" s="308">
        <v>1150000</v>
      </c>
      <c r="H267" s="308">
        <v>5.4477000000000002</v>
      </c>
    </row>
    <row r="268" spans="1:8" x14ac:dyDescent="0.25">
      <c r="A268" s="307" t="s">
        <v>843</v>
      </c>
      <c r="B268" s="307" t="s">
        <v>543</v>
      </c>
      <c r="C268" s="308">
        <v>78890000</v>
      </c>
      <c r="D268" s="308">
        <v>28841400</v>
      </c>
      <c r="E268" s="308">
        <v>5550600</v>
      </c>
      <c r="F268" s="308">
        <v>34392000</v>
      </c>
      <c r="G268" s="308">
        <v>44498000</v>
      </c>
      <c r="H268" s="308">
        <v>56.405099999999997</v>
      </c>
    </row>
    <row r="269" spans="1:8" x14ac:dyDescent="0.25">
      <c r="A269" s="307" t="s">
        <v>844</v>
      </c>
      <c r="B269" s="307" t="s">
        <v>544</v>
      </c>
      <c r="C269" s="308">
        <v>1373000</v>
      </c>
      <c r="D269" s="308">
        <v>1373000</v>
      </c>
      <c r="E269" s="308">
        <v>0</v>
      </c>
      <c r="F269" s="308">
        <v>1373000</v>
      </c>
      <c r="G269" s="308">
        <v>0</v>
      </c>
      <c r="H269" s="308">
        <v>0</v>
      </c>
    </row>
    <row r="270" spans="1:8" x14ac:dyDescent="0.25">
      <c r="A270" s="307" t="s">
        <v>845</v>
      </c>
      <c r="B270" s="307" t="s">
        <v>551</v>
      </c>
      <c r="C270" s="308">
        <v>1253000</v>
      </c>
      <c r="D270" s="308">
        <v>1253000</v>
      </c>
      <c r="E270" s="308">
        <v>0</v>
      </c>
      <c r="F270" s="308">
        <v>1253000</v>
      </c>
      <c r="G270" s="308">
        <v>0</v>
      </c>
      <c r="H270" s="308">
        <v>0</v>
      </c>
    </row>
    <row r="271" spans="1:8" x14ac:dyDescent="0.25">
      <c r="A271" s="307" t="s">
        <v>846</v>
      </c>
      <c r="B271" s="307" t="s">
        <v>552</v>
      </c>
      <c r="C271" s="308">
        <v>120000</v>
      </c>
      <c r="D271" s="308">
        <v>120000</v>
      </c>
      <c r="E271" s="308">
        <v>0</v>
      </c>
      <c r="F271" s="308">
        <v>120000</v>
      </c>
      <c r="G271" s="308">
        <v>0</v>
      </c>
      <c r="H271" s="308">
        <v>0</v>
      </c>
    </row>
    <row r="272" spans="1:8" x14ac:dyDescent="0.25">
      <c r="A272" s="307" t="s">
        <v>847</v>
      </c>
      <c r="B272" s="307" t="s">
        <v>553</v>
      </c>
      <c r="C272" s="308">
        <v>301000</v>
      </c>
      <c r="D272" s="308">
        <v>301000</v>
      </c>
      <c r="E272" s="308">
        <v>0</v>
      </c>
      <c r="F272" s="308">
        <v>301000</v>
      </c>
      <c r="G272" s="308">
        <v>0</v>
      </c>
      <c r="H272" s="308">
        <v>0</v>
      </c>
    </row>
    <row r="273" spans="1:8" x14ac:dyDescent="0.25">
      <c r="A273" s="307" t="s">
        <v>848</v>
      </c>
      <c r="B273" s="307" t="s">
        <v>555</v>
      </c>
      <c r="C273" s="308">
        <v>151000</v>
      </c>
      <c r="D273" s="308">
        <v>151000</v>
      </c>
      <c r="E273" s="308">
        <v>0</v>
      </c>
      <c r="F273" s="308">
        <v>151000</v>
      </c>
      <c r="G273" s="308">
        <v>0</v>
      </c>
      <c r="H273" s="308">
        <v>0</v>
      </c>
    </row>
    <row r="274" spans="1:8" x14ac:dyDescent="0.25">
      <c r="A274" s="307" t="s">
        <v>849</v>
      </c>
      <c r="B274" s="307" t="s">
        <v>616</v>
      </c>
      <c r="C274" s="308">
        <v>150000</v>
      </c>
      <c r="D274" s="308">
        <v>150000</v>
      </c>
      <c r="E274" s="308">
        <v>0</v>
      </c>
      <c r="F274" s="308">
        <v>150000</v>
      </c>
      <c r="G274" s="308">
        <v>0</v>
      </c>
      <c r="H274" s="308">
        <v>0</v>
      </c>
    </row>
    <row r="275" spans="1:8" x14ac:dyDescent="0.25">
      <c r="A275" s="307" t="s">
        <v>850</v>
      </c>
      <c r="B275" s="307" t="s">
        <v>631</v>
      </c>
      <c r="C275" s="308">
        <v>3200000</v>
      </c>
      <c r="D275" s="308">
        <v>2000000</v>
      </c>
      <c r="E275" s="308">
        <v>0</v>
      </c>
      <c r="F275" s="308">
        <v>2000000</v>
      </c>
      <c r="G275" s="308">
        <v>1200000</v>
      </c>
      <c r="H275" s="308">
        <v>37.5</v>
      </c>
    </row>
    <row r="276" spans="1:8" x14ac:dyDescent="0.25">
      <c r="A276" s="307" t="s">
        <v>851</v>
      </c>
      <c r="B276" s="307" t="s">
        <v>632</v>
      </c>
      <c r="C276" s="308">
        <v>1600000</v>
      </c>
      <c r="D276" s="308">
        <v>800000</v>
      </c>
      <c r="E276" s="308">
        <v>0</v>
      </c>
      <c r="F276" s="308">
        <v>800000</v>
      </c>
      <c r="G276" s="308">
        <v>800000</v>
      </c>
      <c r="H276" s="308">
        <v>50</v>
      </c>
    </row>
    <row r="277" spans="1:8" x14ac:dyDescent="0.25">
      <c r="A277" s="307" t="s">
        <v>852</v>
      </c>
      <c r="B277" s="307" t="s">
        <v>633</v>
      </c>
      <c r="C277" s="308">
        <v>1600000</v>
      </c>
      <c r="D277" s="308">
        <v>1200000</v>
      </c>
      <c r="E277" s="308">
        <v>0</v>
      </c>
      <c r="F277" s="308">
        <v>1200000</v>
      </c>
      <c r="G277" s="308">
        <v>400000</v>
      </c>
      <c r="H277" s="308">
        <v>25</v>
      </c>
    </row>
    <row r="278" spans="1:8" x14ac:dyDescent="0.25">
      <c r="A278" s="307" t="s">
        <v>853</v>
      </c>
      <c r="B278" s="307" t="s">
        <v>556</v>
      </c>
      <c r="C278" s="308">
        <v>13116000</v>
      </c>
      <c r="D278" s="308">
        <v>9256000</v>
      </c>
      <c r="E278" s="308">
        <v>3360000</v>
      </c>
      <c r="F278" s="308">
        <v>12616000</v>
      </c>
      <c r="G278" s="308">
        <v>500000</v>
      </c>
      <c r="H278" s="308">
        <v>3.8121</v>
      </c>
    </row>
    <row r="279" spans="1:8" x14ac:dyDescent="0.25">
      <c r="A279" s="307" t="s">
        <v>854</v>
      </c>
      <c r="B279" s="307" t="s">
        <v>557</v>
      </c>
      <c r="C279" s="308">
        <v>2800000</v>
      </c>
      <c r="D279" s="308">
        <v>2240000</v>
      </c>
      <c r="E279" s="308">
        <v>560000</v>
      </c>
      <c r="F279" s="308">
        <v>2800000</v>
      </c>
      <c r="G279" s="308">
        <v>0</v>
      </c>
      <c r="H279" s="308">
        <v>0</v>
      </c>
    </row>
    <row r="280" spans="1:8" x14ac:dyDescent="0.25">
      <c r="A280" s="307" t="s">
        <v>855</v>
      </c>
      <c r="B280" s="307" t="s">
        <v>617</v>
      </c>
      <c r="C280" s="308">
        <v>10316000</v>
      </c>
      <c r="D280" s="308">
        <v>7016000</v>
      </c>
      <c r="E280" s="308">
        <v>2800000</v>
      </c>
      <c r="F280" s="308">
        <v>9816000</v>
      </c>
      <c r="G280" s="308">
        <v>500000</v>
      </c>
      <c r="H280" s="308">
        <v>4.8468</v>
      </c>
    </row>
    <row r="281" spans="1:8" x14ac:dyDescent="0.25">
      <c r="A281" s="307" t="s">
        <v>856</v>
      </c>
      <c r="B281" s="307" t="s">
        <v>634</v>
      </c>
      <c r="C281" s="308">
        <v>10140000</v>
      </c>
      <c r="D281" s="308">
        <v>7740000</v>
      </c>
      <c r="E281" s="308">
        <v>0</v>
      </c>
      <c r="F281" s="308">
        <v>7740000</v>
      </c>
      <c r="G281" s="308">
        <v>2400000</v>
      </c>
      <c r="H281" s="308">
        <v>23.668600000000001</v>
      </c>
    </row>
    <row r="282" spans="1:8" x14ac:dyDescent="0.25">
      <c r="A282" s="307" t="s">
        <v>857</v>
      </c>
      <c r="B282" s="307" t="s">
        <v>635</v>
      </c>
      <c r="C282" s="308">
        <v>10140000</v>
      </c>
      <c r="D282" s="308">
        <v>7740000</v>
      </c>
      <c r="E282" s="308">
        <v>0</v>
      </c>
      <c r="F282" s="308">
        <v>7740000</v>
      </c>
      <c r="G282" s="308">
        <v>2400000</v>
      </c>
      <c r="H282" s="308">
        <v>23.668600000000001</v>
      </c>
    </row>
    <row r="283" spans="1:8" x14ac:dyDescent="0.25">
      <c r="A283" s="307" t="s">
        <v>858</v>
      </c>
      <c r="B283" s="307" t="s">
        <v>558</v>
      </c>
      <c r="C283" s="308">
        <v>24250000</v>
      </c>
      <c r="D283" s="308">
        <v>2771400</v>
      </c>
      <c r="E283" s="308">
        <v>1950600</v>
      </c>
      <c r="F283" s="308">
        <v>4722000</v>
      </c>
      <c r="G283" s="308">
        <v>19528000</v>
      </c>
      <c r="H283" s="308">
        <v>80.527799999999999</v>
      </c>
    </row>
    <row r="284" spans="1:8" x14ac:dyDescent="0.25">
      <c r="A284" s="307" t="s">
        <v>859</v>
      </c>
      <c r="B284" s="307" t="s">
        <v>560</v>
      </c>
      <c r="C284" s="308">
        <v>2250000</v>
      </c>
      <c r="D284" s="308">
        <v>0</v>
      </c>
      <c r="E284" s="308">
        <v>0</v>
      </c>
      <c r="F284" s="308">
        <v>0</v>
      </c>
      <c r="G284" s="308">
        <v>2250000</v>
      </c>
      <c r="H284" s="308">
        <v>100</v>
      </c>
    </row>
    <row r="285" spans="1:8" x14ac:dyDescent="0.25">
      <c r="A285" s="307" t="s">
        <v>860</v>
      </c>
      <c r="B285" s="307" t="s">
        <v>559</v>
      </c>
      <c r="C285" s="308">
        <v>22000000</v>
      </c>
      <c r="D285" s="308">
        <v>2771400</v>
      </c>
      <c r="E285" s="308">
        <v>1950600</v>
      </c>
      <c r="F285" s="308">
        <v>4722000</v>
      </c>
      <c r="G285" s="308">
        <v>17278000</v>
      </c>
      <c r="H285" s="308">
        <v>78.5364</v>
      </c>
    </row>
    <row r="286" spans="1:8" x14ac:dyDescent="0.25">
      <c r="A286" s="307" t="s">
        <v>861</v>
      </c>
      <c r="B286" s="307" t="s">
        <v>566</v>
      </c>
      <c r="C286" s="308">
        <v>12060000</v>
      </c>
      <c r="D286" s="308">
        <v>0</v>
      </c>
      <c r="E286" s="308">
        <v>240000</v>
      </c>
      <c r="F286" s="308">
        <v>240000</v>
      </c>
      <c r="G286" s="308">
        <v>11820000</v>
      </c>
      <c r="H286" s="308">
        <v>98.01</v>
      </c>
    </row>
    <row r="287" spans="1:8" x14ac:dyDescent="0.25">
      <c r="A287" s="307" t="s">
        <v>862</v>
      </c>
      <c r="B287" s="307" t="s">
        <v>618</v>
      </c>
      <c r="C287" s="308">
        <v>12060000</v>
      </c>
      <c r="D287" s="308">
        <v>0</v>
      </c>
      <c r="E287" s="308">
        <v>240000</v>
      </c>
      <c r="F287" s="308">
        <v>240000</v>
      </c>
      <c r="G287" s="308">
        <v>11820000</v>
      </c>
      <c r="H287" s="308">
        <v>98.01</v>
      </c>
    </row>
    <row r="288" spans="1:8" x14ac:dyDescent="0.25">
      <c r="A288" s="307" t="s">
        <v>863</v>
      </c>
      <c r="B288" s="307" t="s">
        <v>602</v>
      </c>
      <c r="C288" s="308">
        <v>14450000</v>
      </c>
      <c r="D288" s="308">
        <v>5400000</v>
      </c>
      <c r="E288" s="308">
        <v>0</v>
      </c>
      <c r="F288" s="308">
        <v>5400000</v>
      </c>
      <c r="G288" s="308">
        <v>9050000</v>
      </c>
      <c r="H288" s="308">
        <v>62.629800000000003</v>
      </c>
    </row>
    <row r="289" spans="1:8" x14ac:dyDescent="0.25">
      <c r="A289" s="307" t="s">
        <v>864</v>
      </c>
      <c r="B289" s="307" t="s">
        <v>621</v>
      </c>
      <c r="C289" s="308">
        <v>6650000</v>
      </c>
      <c r="D289" s="308">
        <v>0</v>
      </c>
      <c r="E289" s="308">
        <v>0</v>
      </c>
      <c r="F289" s="308">
        <v>0</v>
      </c>
      <c r="G289" s="308">
        <v>6650000</v>
      </c>
      <c r="H289" s="308">
        <v>100</v>
      </c>
    </row>
    <row r="290" spans="1:8" x14ac:dyDescent="0.25">
      <c r="A290" s="307" t="s">
        <v>864</v>
      </c>
      <c r="B290" s="307" t="s">
        <v>865</v>
      </c>
      <c r="C290" s="308">
        <v>7800000</v>
      </c>
      <c r="D290" s="308">
        <v>5400000</v>
      </c>
      <c r="E290" s="308">
        <v>0</v>
      </c>
      <c r="F290" s="308">
        <v>5400000</v>
      </c>
      <c r="G290" s="308">
        <v>2400000</v>
      </c>
      <c r="H290" s="308">
        <v>30.769200000000001</v>
      </c>
    </row>
    <row r="291" spans="1:8" x14ac:dyDescent="0.25">
      <c r="A291" s="307" t="s">
        <v>866</v>
      </c>
      <c r="B291" s="307" t="s">
        <v>867</v>
      </c>
      <c r="C291" s="308">
        <v>25000000</v>
      </c>
      <c r="D291" s="308">
        <v>0</v>
      </c>
      <c r="E291" s="308">
        <v>0</v>
      </c>
      <c r="F291" s="308">
        <v>0</v>
      </c>
      <c r="G291" s="308">
        <v>25000000</v>
      </c>
      <c r="H291" s="308">
        <v>100</v>
      </c>
    </row>
    <row r="292" spans="1:8" x14ac:dyDescent="0.25">
      <c r="A292" s="307" t="s">
        <v>868</v>
      </c>
      <c r="B292" s="307" t="s">
        <v>542</v>
      </c>
      <c r="C292" s="308">
        <v>8125000</v>
      </c>
      <c r="D292" s="308">
        <v>0</v>
      </c>
      <c r="E292" s="308">
        <v>0</v>
      </c>
      <c r="F292" s="308">
        <v>0</v>
      </c>
      <c r="G292" s="308">
        <v>8125000</v>
      </c>
      <c r="H292" s="308">
        <v>100</v>
      </c>
    </row>
    <row r="293" spans="1:8" x14ac:dyDescent="0.25">
      <c r="A293" s="307" t="s">
        <v>869</v>
      </c>
      <c r="B293" s="307" t="s">
        <v>561</v>
      </c>
      <c r="C293" s="308">
        <v>8125000</v>
      </c>
      <c r="D293" s="308">
        <v>0</v>
      </c>
      <c r="E293" s="308">
        <v>0</v>
      </c>
      <c r="F293" s="308">
        <v>0</v>
      </c>
      <c r="G293" s="308">
        <v>8125000</v>
      </c>
      <c r="H293" s="308">
        <v>100</v>
      </c>
    </row>
    <row r="294" spans="1:8" x14ac:dyDescent="0.25">
      <c r="A294" s="307" t="s">
        <v>870</v>
      </c>
      <c r="B294" s="307" t="s">
        <v>562</v>
      </c>
      <c r="C294" s="308">
        <v>8125000</v>
      </c>
      <c r="D294" s="308">
        <v>0</v>
      </c>
      <c r="E294" s="308">
        <v>0</v>
      </c>
      <c r="F294" s="308">
        <v>0</v>
      </c>
      <c r="G294" s="308">
        <v>8125000</v>
      </c>
      <c r="H294" s="308">
        <v>100</v>
      </c>
    </row>
    <row r="295" spans="1:8" x14ac:dyDescent="0.25">
      <c r="A295" s="307" t="s">
        <v>871</v>
      </c>
      <c r="B295" s="307" t="s">
        <v>543</v>
      </c>
      <c r="C295" s="308">
        <v>16875000</v>
      </c>
      <c r="D295" s="308">
        <v>0</v>
      </c>
      <c r="E295" s="308">
        <v>0</v>
      </c>
      <c r="F295" s="308">
        <v>0</v>
      </c>
      <c r="G295" s="308">
        <v>16875000</v>
      </c>
      <c r="H295" s="308">
        <v>100</v>
      </c>
    </row>
    <row r="296" spans="1:8" x14ac:dyDescent="0.25">
      <c r="A296" s="307" t="s">
        <v>872</v>
      </c>
      <c r="B296" s="307" t="s">
        <v>544</v>
      </c>
      <c r="C296" s="308">
        <v>310000</v>
      </c>
      <c r="D296" s="308">
        <v>0</v>
      </c>
      <c r="E296" s="308">
        <v>0</v>
      </c>
      <c r="F296" s="308">
        <v>0</v>
      </c>
      <c r="G296" s="308">
        <v>310000</v>
      </c>
      <c r="H296" s="308">
        <v>100</v>
      </c>
    </row>
    <row r="297" spans="1:8" x14ac:dyDescent="0.25">
      <c r="A297" s="307" t="s">
        <v>873</v>
      </c>
      <c r="B297" s="307" t="s">
        <v>551</v>
      </c>
      <c r="C297" s="308">
        <v>310000</v>
      </c>
      <c r="D297" s="308">
        <v>0</v>
      </c>
      <c r="E297" s="308">
        <v>0</v>
      </c>
      <c r="F297" s="308">
        <v>0</v>
      </c>
      <c r="G297" s="308">
        <v>310000</v>
      </c>
      <c r="H297" s="308">
        <v>100</v>
      </c>
    </row>
    <row r="298" spans="1:8" x14ac:dyDescent="0.25">
      <c r="A298" s="307" t="s">
        <v>874</v>
      </c>
      <c r="B298" s="307" t="s">
        <v>593</v>
      </c>
      <c r="C298" s="308">
        <v>1300000</v>
      </c>
      <c r="D298" s="308">
        <v>0</v>
      </c>
      <c r="E298" s="308">
        <v>0</v>
      </c>
      <c r="F298" s="308">
        <v>0</v>
      </c>
      <c r="G298" s="308">
        <v>1300000</v>
      </c>
      <c r="H298" s="308">
        <v>100</v>
      </c>
    </row>
    <row r="299" spans="1:8" x14ac:dyDescent="0.25">
      <c r="A299" s="307" t="s">
        <v>875</v>
      </c>
      <c r="B299" s="307" t="s">
        <v>619</v>
      </c>
      <c r="C299" s="308">
        <v>200000</v>
      </c>
      <c r="D299" s="308">
        <v>0</v>
      </c>
      <c r="E299" s="308">
        <v>0</v>
      </c>
      <c r="F299" s="308">
        <v>0</v>
      </c>
      <c r="G299" s="308">
        <v>200000</v>
      </c>
      <c r="H299" s="308">
        <v>100</v>
      </c>
    </row>
    <row r="300" spans="1:8" x14ac:dyDescent="0.25">
      <c r="A300" s="307" t="s">
        <v>876</v>
      </c>
      <c r="B300" s="307" t="s">
        <v>620</v>
      </c>
      <c r="C300" s="308">
        <v>1100000</v>
      </c>
      <c r="D300" s="308">
        <v>0</v>
      </c>
      <c r="E300" s="308">
        <v>0</v>
      </c>
      <c r="F300" s="308">
        <v>0</v>
      </c>
      <c r="G300" s="308">
        <v>1100000</v>
      </c>
      <c r="H300" s="308">
        <v>100</v>
      </c>
    </row>
    <row r="301" spans="1:8" x14ac:dyDescent="0.25">
      <c r="A301" s="307" t="s">
        <v>877</v>
      </c>
      <c r="B301" s="307" t="s">
        <v>553</v>
      </c>
      <c r="C301" s="308">
        <v>365000</v>
      </c>
      <c r="D301" s="308">
        <v>0</v>
      </c>
      <c r="E301" s="308">
        <v>0</v>
      </c>
      <c r="F301" s="308">
        <v>0</v>
      </c>
      <c r="G301" s="308">
        <v>365000</v>
      </c>
      <c r="H301" s="308">
        <v>100</v>
      </c>
    </row>
    <row r="302" spans="1:8" x14ac:dyDescent="0.25">
      <c r="A302" s="307" t="s">
        <v>878</v>
      </c>
      <c r="B302" s="307" t="s">
        <v>555</v>
      </c>
      <c r="C302" s="308">
        <v>215000</v>
      </c>
      <c r="D302" s="308">
        <v>0</v>
      </c>
      <c r="E302" s="308">
        <v>0</v>
      </c>
      <c r="F302" s="308">
        <v>0</v>
      </c>
      <c r="G302" s="308">
        <v>215000</v>
      </c>
      <c r="H302" s="308">
        <v>100</v>
      </c>
    </row>
    <row r="303" spans="1:8" x14ac:dyDescent="0.25">
      <c r="A303" s="307" t="s">
        <v>879</v>
      </c>
      <c r="B303" s="307" t="s">
        <v>616</v>
      </c>
      <c r="C303" s="308">
        <v>150000</v>
      </c>
      <c r="D303" s="308">
        <v>0</v>
      </c>
      <c r="E303" s="308">
        <v>0</v>
      </c>
      <c r="F303" s="308">
        <v>0</v>
      </c>
      <c r="G303" s="308">
        <v>150000</v>
      </c>
      <c r="H303" s="308">
        <v>100</v>
      </c>
    </row>
    <row r="304" spans="1:8" x14ac:dyDescent="0.25">
      <c r="A304" s="307" t="s">
        <v>880</v>
      </c>
      <c r="B304" s="307" t="s">
        <v>564</v>
      </c>
      <c r="C304" s="308">
        <v>1000000</v>
      </c>
      <c r="D304" s="308">
        <v>0</v>
      </c>
      <c r="E304" s="308">
        <v>0</v>
      </c>
      <c r="F304" s="308">
        <v>0</v>
      </c>
      <c r="G304" s="308">
        <v>1000000</v>
      </c>
      <c r="H304" s="308">
        <v>100</v>
      </c>
    </row>
    <row r="305" spans="1:8" x14ac:dyDescent="0.25">
      <c r="A305" s="307" t="s">
        <v>881</v>
      </c>
      <c r="B305" s="307" t="s">
        <v>565</v>
      </c>
      <c r="C305" s="308">
        <v>1000000</v>
      </c>
      <c r="D305" s="308">
        <v>0</v>
      </c>
      <c r="E305" s="308">
        <v>0</v>
      </c>
      <c r="F305" s="308">
        <v>0</v>
      </c>
      <c r="G305" s="308">
        <v>1000000</v>
      </c>
      <c r="H305" s="308">
        <v>100</v>
      </c>
    </row>
    <row r="306" spans="1:8" x14ac:dyDescent="0.25">
      <c r="A306" s="307" t="s">
        <v>882</v>
      </c>
      <c r="B306" s="307" t="s">
        <v>631</v>
      </c>
      <c r="C306" s="308">
        <v>800000</v>
      </c>
      <c r="D306" s="308">
        <v>0</v>
      </c>
      <c r="E306" s="308">
        <v>0</v>
      </c>
      <c r="F306" s="308">
        <v>0</v>
      </c>
      <c r="G306" s="308">
        <v>800000</v>
      </c>
      <c r="H306" s="308">
        <v>100</v>
      </c>
    </row>
    <row r="307" spans="1:8" x14ac:dyDescent="0.25">
      <c r="A307" s="307" t="s">
        <v>883</v>
      </c>
      <c r="B307" s="307" t="s">
        <v>633</v>
      </c>
      <c r="C307" s="308">
        <v>800000</v>
      </c>
      <c r="D307" s="308">
        <v>0</v>
      </c>
      <c r="E307" s="308">
        <v>0</v>
      </c>
      <c r="F307" s="308">
        <v>0</v>
      </c>
      <c r="G307" s="308">
        <v>800000</v>
      </c>
      <c r="H307" s="308">
        <v>100</v>
      </c>
    </row>
    <row r="308" spans="1:8" x14ac:dyDescent="0.25">
      <c r="A308" s="307" t="s">
        <v>884</v>
      </c>
      <c r="B308" s="307" t="s">
        <v>556</v>
      </c>
      <c r="C308" s="308">
        <v>4760000</v>
      </c>
      <c r="D308" s="308">
        <v>0</v>
      </c>
      <c r="E308" s="308">
        <v>0</v>
      </c>
      <c r="F308" s="308">
        <v>0</v>
      </c>
      <c r="G308" s="308">
        <v>4760000</v>
      </c>
      <c r="H308" s="308">
        <v>100</v>
      </c>
    </row>
    <row r="309" spans="1:8" x14ac:dyDescent="0.25">
      <c r="A309" s="307" t="s">
        <v>885</v>
      </c>
      <c r="B309" s="307" t="s">
        <v>557</v>
      </c>
      <c r="C309" s="308">
        <v>440000</v>
      </c>
      <c r="D309" s="308">
        <v>0</v>
      </c>
      <c r="E309" s="308">
        <v>0</v>
      </c>
      <c r="F309" s="308">
        <v>0</v>
      </c>
      <c r="G309" s="308">
        <v>440000</v>
      </c>
      <c r="H309" s="308">
        <v>100</v>
      </c>
    </row>
    <row r="310" spans="1:8" x14ac:dyDescent="0.25">
      <c r="A310" s="307" t="s">
        <v>886</v>
      </c>
      <c r="B310" s="307" t="s">
        <v>617</v>
      </c>
      <c r="C310" s="308">
        <v>4320000</v>
      </c>
      <c r="D310" s="308">
        <v>0</v>
      </c>
      <c r="E310" s="308">
        <v>0</v>
      </c>
      <c r="F310" s="308">
        <v>0</v>
      </c>
      <c r="G310" s="308">
        <v>4320000</v>
      </c>
      <c r="H310" s="308">
        <v>100</v>
      </c>
    </row>
    <row r="311" spans="1:8" x14ac:dyDescent="0.25">
      <c r="A311" s="307" t="s">
        <v>887</v>
      </c>
      <c r="B311" s="307" t="s">
        <v>634</v>
      </c>
      <c r="C311" s="308">
        <v>2340000</v>
      </c>
      <c r="D311" s="308">
        <v>0</v>
      </c>
      <c r="E311" s="308">
        <v>0</v>
      </c>
      <c r="F311" s="308">
        <v>0</v>
      </c>
      <c r="G311" s="308">
        <v>2340000</v>
      </c>
      <c r="H311" s="308">
        <v>100</v>
      </c>
    </row>
    <row r="312" spans="1:8" x14ac:dyDescent="0.25">
      <c r="A312" s="307" t="s">
        <v>888</v>
      </c>
      <c r="B312" s="307" t="s">
        <v>635</v>
      </c>
      <c r="C312" s="308">
        <v>2340000</v>
      </c>
      <c r="D312" s="308">
        <v>0</v>
      </c>
      <c r="E312" s="308">
        <v>0</v>
      </c>
      <c r="F312" s="308">
        <v>0</v>
      </c>
      <c r="G312" s="308">
        <v>2340000</v>
      </c>
      <c r="H312" s="308">
        <v>100</v>
      </c>
    </row>
    <row r="313" spans="1:8" x14ac:dyDescent="0.25">
      <c r="A313" s="307" t="s">
        <v>889</v>
      </c>
      <c r="B313" s="307" t="s">
        <v>558</v>
      </c>
      <c r="C313" s="308">
        <v>1500000</v>
      </c>
      <c r="D313" s="308">
        <v>0</v>
      </c>
      <c r="E313" s="308">
        <v>0</v>
      </c>
      <c r="F313" s="308">
        <v>0</v>
      </c>
      <c r="G313" s="308">
        <v>1500000</v>
      </c>
      <c r="H313" s="308">
        <v>100</v>
      </c>
    </row>
    <row r="314" spans="1:8" x14ac:dyDescent="0.25">
      <c r="A314" s="307" t="s">
        <v>890</v>
      </c>
      <c r="B314" s="307" t="s">
        <v>560</v>
      </c>
      <c r="C314" s="308">
        <v>1500000</v>
      </c>
      <c r="D314" s="308">
        <v>0</v>
      </c>
      <c r="E314" s="308">
        <v>0</v>
      </c>
      <c r="F314" s="308">
        <v>0</v>
      </c>
      <c r="G314" s="308">
        <v>1500000</v>
      </c>
      <c r="H314" s="308">
        <v>100</v>
      </c>
    </row>
    <row r="315" spans="1:8" x14ac:dyDescent="0.25">
      <c r="A315" s="307" t="s">
        <v>891</v>
      </c>
      <c r="B315" s="307" t="s">
        <v>636</v>
      </c>
      <c r="C315" s="308">
        <v>4500000</v>
      </c>
      <c r="D315" s="308">
        <v>0</v>
      </c>
      <c r="E315" s="308">
        <v>0</v>
      </c>
      <c r="F315" s="308">
        <v>0</v>
      </c>
      <c r="G315" s="308">
        <v>4500000</v>
      </c>
      <c r="H315" s="308">
        <v>100</v>
      </c>
    </row>
    <row r="316" spans="1:8" x14ac:dyDescent="0.25">
      <c r="A316" s="307" t="s">
        <v>892</v>
      </c>
      <c r="B316" s="307" t="s">
        <v>637</v>
      </c>
      <c r="C316" s="308">
        <v>4500000</v>
      </c>
      <c r="D316" s="308">
        <v>0</v>
      </c>
      <c r="E316" s="308">
        <v>0</v>
      </c>
      <c r="F316" s="308">
        <v>0</v>
      </c>
      <c r="G316" s="308">
        <v>4500000</v>
      </c>
      <c r="H316" s="308">
        <v>100</v>
      </c>
    </row>
    <row r="317" spans="1:8" x14ac:dyDescent="0.25">
      <c r="A317" s="307" t="s">
        <v>893</v>
      </c>
      <c r="B317" s="307" t="s">
        <v>894</v>
      </c>
      <c r="C317" s="308">
        <v>235000000</v>
      </c>
      <c r="D317" s="308">
        <v>2725000</v>
      </c>
      <c r="E317" s="308">
        <v>18866500</v>
      </c>
      <c r="F317" s="308">
        <v>21591500</v>
      </c>
      <c r="G317" s="308">
        <v>213408500</v>
      </c>
      <c r="H317" s="308">
        <v>90.812100000000001</v>
      </c>
    </row>
    <row r="318" spans="1:8" x14ac:dyDescent="0.25">
      <c r="A318" s="307" t="s">
        <v>895</v>
      </c>
      <c r="B318" s="307" t="s">
        <v>896</v>
      </c>
      <c r="C318" s="308">
        <v>50000000</v>
      </c>
      <c r="D318" s="308">
        <v>0</v>
      </c>
      <c r="E318" s="308">
        <v>17380000</v>
      </c>
      <c r="F318" s="308">
        <v>17380000</v>
      </c>
      <c r="G318" s="308">
        <v>32620000</v>
      </c>
      <c r="H318" s="308">
        <v>65.239999999999995</v>
      </c>
    </row>
    <row r="319" spans="1:8" x14ac:dyDescent="0.25">
      <c r="A319" s="307" t="s">
        <v>897</v>
      </c>
      <c r="B319" s="307" t="s">
        <v>542</v>
      </c>
      <c r="C319" s="308">
        <v>6210000</v>
      </c>
      <c r="D319" s="308">
        <v>0</v>
      </c>
      <c r="E319" s="308">
        <v>0</v>
      </c>
      <c r="F319" s="308">
        <v>0</v>
      </c>
      <c r="G319" s="308">
        <v>6210000</v>
      </c>
      <c r="H319" s="308">
        <v>100</v>
      </c>
    </row>
    <row r="320" spans="1:8" x14ac:dyDescent="0.25">
      <c r="A320" s="307" t="s">
        <v>898</v>
      </c>
      <c r="B320" s="307" t="s">
        <v>561</v>
      </c>
      <c r="C320" s="308">
        <v>6210000</v>
      </c>
      <c r="D320" s="308">
        <v>0</v>
      </c>
      <c r="E320" s="308">
        <v>0</v>
      </c>
      <c r="F320" s="308">
        <v>0</v>
      </c>
      <c r="G320" s="308">
        <v>6210000</v>
      </c>
      <c r="H320" s="308">
        <v>100</v>
      </c>
    </row>
    <row r="321" spans="1:8" x14ac:dyDescent="0.25">
      <c r="A321" s="307" t="s">
        <v>899</v>
      </c>
      <c r="B321" s="307" t="s">
        <v>562</v>
      </c>
      <c r="C321" s="308">
        <v>6210000</v>
      </c>
      <c r="D321" s="308">
        <v>0</v>
      </c>
      <c r="E321" s="308">
        <v>0</v>
      </c>
      <c r="F321" s="308">
        <v>0</v>
      </c>
      <c r="G321" s="308">
        <v>6210000</v>
      </c>
      <c r="H321" s="308">
        <v>100</v>
      </c>
    </row>
    <row r="322" spans="1:8" x14ac:dyDescent="0.25">
      <c r="A322" s="307" t="s">
        <v>900</v>
      </c>
      <c r="B322" s="307" t="s">
        <v>543</v>
      </c>
      <c r="C322" s="308">
        <v>43790000</v>
      </c>
      <c r="D322" s="308">
        <v>0</v>
      </c>
      <c r="E322" s="308">
        <v>17380000</v>
      </c>
      <c r="F322" s="308">
        <v>17380000</v>
      </c>
      <c r="G322" s="308">
        <v>26410000</v>
      </c>
      <c r="H322" s="308">
        <v>60.310600000000001</v>
      </c>
    </row>
    <row r="323" spans="1:8" x14ac:dyDescent="0.25">
      <c r="A323" s="307" t="s">
        <v>901</v>
      </c>
      <c r="B323" s="307" t="s">
        <v>544</v>
      </c>
      <c r="C323" s="308">
        <v>267000</v>
      </c>
      <c r="D323" s="308">
        <v>0</v>
      </c>
      <c r="E323" s="308">
        <v>267000</v>
      </c>
      <c r="F323" s="308">
        <v>267000</v>
      </c>
      <c r="G323" s="308">
        <v>0</v>
      </c>
      <c r="H323" s="308">
        <v>0</v>
      </c>
    </row>
    <row r="324" spans="1:8" x14ac:dyDescent="0.25">
      <c r="A324" s="307" t="s">
        <v>902</v>
      </c>
      <c r="B324" s="307" t="s">
        <v>551</v>
      </c>
      <c r="C324" s="308">
        <v>267000</v>
      </c>
      <c r="D324" s="308">
        <v>0</v>
      </c>
      <c r="E324" s="308">
        <v>267000</v>
      </c>
      <c r="F324" s="308">
        <v>267000</v>
      </c>
      <c r="G324" s="308">
        <v>0</v>
      </c>
      <c r="H324" s="308">
        <v>0</v>
      </c>
    </row>
    <row r="325" spans="1:8" x14ac:dyDescent="0.25">
      <c r="A325" s="307" t="s">
        <v>903</v>
      </c>
      <c r="B325" s="307" t="s">
        <v>553</v>
      </c>
      <c r="C325" s="308">
        <v>193000</v>
      </c>
      <c r="D325" s="308">
        <v>0</v>
      </c>
      <c r="E325" s="308">
        <v>193000</v>
      </c>
      <c r="F325" s="308">
        <v>193000</v>
      </c>
      <c r="G325" s="308">
        <v>0</v>
      </c>
      <c r="H325" s="308">
        <v>0</v>
      </c>
    </row>
    <row r="326" spans="1:8" x14ac:dyDescent="0.25">
      <c r="A326" s="307" t="s">
        <v>904</v>
      </c>
      <c r="B326" s="307" t="s">
        <v>555</v>
      </c>
      <c r="C326" s="308">
        <v>193000</v>
      </c>
      <c r="D326" s="308">
        <v>0</v>
      </c>
      <c r="E326" s="308">
        <v>193000</v>
      </c>
      <c r="F326" s="308">
        <v>193000</v>
      </c>
      <c r="G326" s="308">
        <v>0</v>
      </c>
      <c r="H326" s="308">
        <v>0</v>
      </c>
    </row>
    <row r="327" spans="1:8" x14ac:dyDescent="0.25">
      <c r="A327" s="307" t="s">
        <v>905</v>
      </c>
      <c r="B327" s="307" t="s">
        <v>556</v>
      </c>
      <c r="C327" s="308">
        <v>3080000</v>
      </c>
      <c r="D327" s="308">
        <v>0</v>
      </c>
      <c r="E327" s="308">
        <v>2520000</v>
      </c>
      <c r="F327" s="308">
        <v>2520000</v>
      </c>
      <c r="G327" s="308">
        <v>560000</v>
      </c>
      <c r="H327" s="308">
        <v>18.181799999999999</v>
      </c>
    </row>
    <row r="328" spans="1:8" x14ac:dyDescent="0.25">
      <c r="A328" s="307" t="s">
        <v>906</v>
      </c>
      <c r="B328" s="307" t="s">
        <v>617</v>
      </c>
      <c r="C328" s="308">
        <v>3080000</v>
      </c>
      <c r="D328" s="308">
        <v>0</v>
      </c>
      <c r="E328" s="308">
        <v>2520000</v>
      </c>
      <c r="F328" s="308">
        <v>2520000</v>
      </c>
      <c r="G328" s="308">
        <v>560000</v>
      </c>
      <c r="H328" s="308">
        <v>18.181799999999999</v>
      </c>
    </row>
    <row r="329" spans="1:8" x14ac:dyDescent="0.25">
      <c r="A329" s="307" t="s">
        <v>907</v>
      </c>
      <c r="B329" s="307" t="s">
        <v>558</v>
      </c>
      <c r="C329" s="308">
        <v>3650000</v>
      </c>
      <c r="D329" s="308">
        <v>0</v>
      </c>
      <c r="E329" s="308">
        <v>0</v>
      </c>
      <c r="F329" s="308">
        <v>0</v>
      </c>
      <c r="G329" s="308">
        <v>3650000</v>
      </c>
      <c r="H329" s="308">
        <v>100</v>
      </c>
    </row>
    <row r="330" spans="1:8" x14ac:dyDescent="0.25">
      <c r="A330" s="307" t="s">
        <v>908</v>
      </c>
      <c r="B330" s="307" t="s">
        <v>559</v>
      </c>
      <c r="C330" s="308">
        <v>3650000</v>
      </c>
      <c r="D330" s="308">
        <v>0</v>
      </c>
      <c r="E330" s="308">
        <v>0</v>
      </c>
      <c r="F330" s="308">
        <v>0</v>
      </c>
      <c r="G330" s="308">
        <v>3650000</v>
      </c>
      <c r="H330" s="308">
        <v>100</v>
      </c>
    </row>
    <row r="331" spans="1:8" x14ac:dyDescent="0.25">
      <c r="A331" s="307" t="s">
        <v>909</v>
      </c>
      <c r="B331" s="307" t="s">
        <v>566</v>
      </c>
      <c r="C331" s="308">
        <v>11400000</v>
      </c>
      <c r="D331" s="308">
        <v>0</v>
      </c>
      <c r="E331" s="308">
        <v>5400000</v>
      </c>
      <c r="F331" s="308">
        <v>5400000</v>
      </c>
      <c r="G331" s="308">
        <v>6000000</v>
      </c>
      <c r="H331" s="308">
        <v>52.631599999999999</v>
      </c>
    </row>
    <row r="332" spans="1:8" x14ac:dyDescent="0.25">
      <c r="A332" s="307" t="s">
        <v>910</v>
      </c>
      <c r="B332" s="307" t="s">
        <v>618</v>
      </c>
      <c r="C332" s="308">
        <v>11400000</v>
      </c>
      <c r="D332" s="308">
        <v>0</v>
      </c>
      <c r="E332" s="308">
        <v>5400000</v>
      </c>
      <c r="F332" s="308">
        <v>5400000</v>
      </c>
      <c r="G332" s="308">
        <v>6000000</v>
      </c>
      <c r="H332" s="308">
        <v>52.631599999999999</v>
      </c>
    </row>
    <row r="333" spans="1:8" x14ac:dyDescent="0.25">
      <c r="A333" s="307" t="s">
        <v>911</v>
      </c>
      <c r="B333" s="307" t="s">
        <v>636</v>
      </c>
      <c r="C333" s="308">
        <v>25200000</v>
      </c>
      <c r="D333" s="308">
        <v>0</v>
      </c>
      <c r="E333" s="308">
        <v>9000000</v>
      </c>
      <c r="F333" s="308">
        <v>9000000</v>
      </c>
      <c r="G333" s="308">
        <v>16200000</v>
      </c>
      <c r="H333" s="308">
        <v>64.285700000000006</v>
      </c>
    </row>
    <row r="334" spans="1:8" x14ac:dyDescent="0.25">
      <c r="A334" s="307" t="s">
        <v>912</v>
      </c>
      <c r="B334" s="307" t="s">
        <v>637</v>
      </c>
      <c r="C334" s="308">
        <v>25200000</v>
      </c>
      <c r="D334" s="308">
        <v>0</v>
      </c>
      <c r="E334" s="308">
        <v>9000000</v>
      </c>
      <c r="F334" s="308">
        <v>9000000</v>
      </c>
      <c r="G334" s="308">
        <v>16200000</v>
      </c>
      <c r="H334" s="308">
        <v>64.285700000000006</v>
      </c>
    </row>
    <row r="335" spans="1:8" x14ac:dyDescent="0.25">
      <c r="A335" s="307" t="s">
        <v>913</v>
      </c>
      <c r="B335" s="307" t="s">
        <v>914</v>
      </c>
      <c r="C335" s="308">
        <v>125000000</v>
      </c>
      <c r="D335" s="308">
        <v>0</v>
      </c>
      <c r="E335" s="308">
        <v>0</v>
      </c>
      <c r="F335" s="308">
        <v>0</v>
      </c>
      <c r="G335" s="308">
        <v>125000000</v>
      </c>
      <c r="H335" s="308">
        <v>100</v>
      </c>
    </row>
    <row r="336" spans="1:8" x14ac:dyDescent="0.25">
      <c r="A336" s="307" t="s">
        <v>915</v>
      </c>
      <c r="B336" s="307" t="s">
        <v>542</v>
      </c>
      <c r="C336" s="308">
        <v>810000</v>
      </c>
      <c r="D336" s="308">
        <v>0</v>
      </c>
      <c r="E336" s="308">
        <v>0</v>
      </c>
      <c r="F336" s="308">
        <v>0</v>
      </c>
      <c r="G336" s="308">
        <v>810000</v>
      </c>
      <c r="H336" s="308">
        <v>100</v>
      </c>
    </row>
    <row r="337" spans="1:8" x14ac:dyDescent="0.25">
      <c r="A337" s="307" t="s">
        <v>916</v>
      </c>
      <c r="B337" s="307" t="s">
        <v>561</v>
      </c>
      <c r="C337" s="308">
        <v>810000</v>
      </c>
      <c r="D337" s="308">
        <v>0</v>
      </c>
      <c r="E337" s="308">
        <v>0</v>
      </c>
      <c r="F337" s="308">
        <v>0</v>
      </c>
      <c r="G337" s="308">
        <v>810000</v>
      </c>
      <c r="H337" s="308">
        <v>100</v>
      </c>
    </row>
    <row r="338" spans="1:8" x14ac:dyDescent="0.25">
      <c r="A338" s="307" t="s">
        <v>917</v>
      </c>
      <c r="B338" s="307" t="s">
        <v>562</v>
      </c>
      <c r="C338" s="308">
        <v>810000</v>
      </c>
      <c r="D338" s="308">
        <v>0</v>
      </c>
      <c r="E338" s="308">
        <v>0</v>
      </c>
      <c r="F338" s="308">
        <v>0</v>
      </c>
      <c r="G338" s="308">
        <v>810000</v>
      </c>
      <c r="H338" s="308">
        <v>100</v>
      </c>
    </row>
    <row r="339" spans="1:8" x14ac:dyDescent="0.25">
      <c r="A339" s="307" t="s">
        <v>918</v>
      </c>
      <c r="B339" s="307" t="s">
        <v>543</v>
      </c>
      <c r="C339" s="308">
        <v>124190000</v>
      </c>
      <c r="D339" s="308">
        <v>0</v>
      </c>
      <c r="E339" s="308">
        <v>0</v>
      </c>
      <c r="F339" s="308">
        <v>0</v>
      </c>
      <c r="G339" s="308">
        <v>124190000</v>
      </c>
      <c r="H339" s="308">
        <v>100</v>
      </c>
    </row>
    <row r="340" spans="1:8" x14ac:dyDescent="0.25">
      <c r="A340" s="307" t="s">
        <v>919</v>
      </c>
      <c r="B340" s="307" t="s">
        <v>544</v>
      </c>
      <c r="C340" s="308">
        <v>423000</v>
      </c>
      <c r="D340" s="308">
        <v>0</v>
      </c>
      <c r="E340" s="308">
        <v>0</v>
      </c>
      <c r="F340" s="308">
        <v>0</v>
      </c>
      <c r="G340" s="308">
        <v>423000</v>
      </c>
      <c r="H340" s="308">
        <v>100</v>
      </c>
    </row>
    <row r="341" spans="1:8" x14ac:dyDescent="0.25">
      <c r="A341" s="307" t="s">
        <v>920</v>
      </c>
      <c r="B341" s="307" t="s">
        <v>551</v>
      </c>
      <c r="C341" s="308">
        <v>423000</v>
      </c>
      <c r="D341" s="308">
        <v>0</v>
      </c>
      <c r="E341" s="308">
        <v>0</v>
      </c>
      <c r="F341" s="308">
        <v>0</v>
      </c>
      <c r="G341" s="308">
        <v>423000</v>
      </c>
      <c r="H341" s="308">
        <v>100</v>
      </c>
    </row>
    <row r="342" spans="1:8" x14ac:dyDescent="0.25">
      <c r="A342" s="307" t="s">
        <v>921</v>
      </c>
      <c r="B342" s="307" t="s">
        <v>553</v>
      </c>
      <c r="C342" s="308">
        <v>542000</v>
      </c>
      <c r="D342" s="308">
        <v>0</v>
      </c>
      <c r="E342" s="308">
        <v>0</v>
      </c>
      <c r="F342" s="308">
        <v>0</v>
      </c>
      <c r="G342" s="308">
        <v>542000</v>
      </c>
      <c r="H342" s="308">
        <v>100</v>
      </c>
    </row>
    <row r="343" spans="1:8" x14ac:dyDescent="0.25">
      <c r="A343" s="307" t="s">
        <v>922</v>
      </c>
      <c r="B343" s="307" t="s">
        <v>555</v>
      </c>
      <c r="C343" s="308">
        <v>392000</v>
      </c>
      <c r="D343" s="308">
        <v>0</v>
      </c>
      <c r="E343" s="308">
        <v>0</v>
      </c>
      <c r="F343" s="308">
        <v>0</v>
      </c>
      <c r="G343" s="308">
        <v>392000</v>
      </c>
      <c r="H343" s="308">
        <v>100</v>
      </c>
    </row>
    <row r="344" spans="1:8" x14ac:dyDescent="0.25">
      <c r="A344" s="307" t="s">
        <v>923</v>
      </c>
      <c r="B344" s="307" t="s">
        <v>616</v>
      </c>
      <c r="C344" s="308">
        <v>150000</v>
      </c>
      <c r="D344" s="308">
        <v>0</v>
      </c>
      <c r="E344" s="308">
        <v>0</v>
      </c>
      <c r="F344" s="308">
        <v>0</v>
      </c>
      <c r="G344" s="308">
        <v>150000</v>
      </c>
      <c r="H344" s="308">
        <v>100</v>
      </c>
    </row>
    <row r="345" spans="1:8" x14ac:dyDescent="0.25">
      <c r="A345" s="307" t="s">
        <v>924</v>
      </c>
      <c r="B345" s="307" t="s">
        <v>564</v>
      </c>
      <c r="C345" s="308">
        <v>12800000</v>
      </c>
      <c r="D345" s="308">
        <v>0</v>
      </c>
      <c r="E345" s="308">
        <v>0</v>
      </c>
      <c r="F345" s="308">
        <v>0</v>
      </c>
      <c r="G345" s="308">
        <v>12800000</v>
      </c>
      <c r="H345" s="308">
        <v>100</v>
      </c>
    </row>
    <row r="346" spans="1:8" x14ac:dyDescent="0.25">
      <c r="A346" s="307" t="s">
        <v>925</v>
      </c>
      <c r="B346" s="307" t="s">
        <v>565</v>
      </c>
      <c r="C346" s="308">
        <v>12800000</v>
      </c>
      <c r="D346" s="308">
        <v>0</v>
      </c>
      <c r="E346" s="308">
        <v>0</v>
      </c>
      <c r="F346" s="308">
        <v>0</v>
      </c>
      <c r="G346" s="308">
        <v>12800000</v>
      </c>
      <c r="H346" s="308">
        <v>100</v>
      </c>
    </row>
    <row r="347" spans="1:8" x14ac:dyDescent="0.25">
      <c r="A347" s="307" t="s">
        <v>926</v>
      </c>
      <c r="B347" s="307" t="s">
        <v>629</v>
      </c>
      <c r="C347" s="308">
        <v>5700000</v>
      </c>
      <c r="D347" s="308">
        <v>0</v>
      </c>
      <c r="E347" s="308">
        <v>0</v>
      </c>
      <c r="F347" s="308">
        <v>0</v>
      </c>
      <c r="G347" s="308">
        <v>5700000</v>
      </c>
      <c r="H347" s="308">
        <v>100</v>
      </c>
    </row>
    <row r="348" spans="1:8" x14ac:dyDescent="0.25">
      <c r="A348" s="307" t="s">
        <v>927</v>
      </c>
      <c r="B348" s="307" t="s">
        <v>630</v>
      </c>
      <c r="C348" s="308">
        <v>5700000</v>
      </c>
      <c r="D348" s="308">
        <v>0</v>
      </c>
      <c r="E348" s="308">
        <v>0</v>
      </c>
      <c r="F348" s="308">
        <v>0</v>
      </c>
      <c r="G348" s="308">
        <v>5700000</v>
      </c>
      <c r="H348" s="308">
        <v>100</v>
      </c>
    </row>
    <row r="349" spans="1:8" x14ac:dyDescent="0.25">
      <c r="A349" s="307" t="s">
        <v>928</v>
      </c>
      <c r="B349" s="307" t="s">
        <v>556</v>
      </c>
      <c r="C349" s="308">
        <v>11160000</v>
      </c>
      <c r="D349" s="308">
        <v>0</v>
      </c>
      <c r="E349" s="308">
        <v>0</v>
      </c>
      <c r="F349" s="308">
        <v>0</v>
      </c>
      <c r="G349" s="308">
        <v>11160000</v>
      </c>
      <c r="H349" s="308">
        <v>100</v>
      </c>
    </row>
    <row r="350" spans="1:8" x14ac:dyDescent="0.25">
      <c r="A350" s="307" t="s">
        <v>929</v>
      </c>
      <c r="B350" s="307" t="s">
        <v>617</v>
      </c>
      <c r="C350" s="308">
        <v>11160000</v>
      </c>
      <c r="D350" s="308">
        <v>0</v>
      </c>
      <c r="E350" s="308">
        <v>0</v>
      </c>
      <c r="F350" s="308">
        <v>0</v>
      </c>
      <c r="G350" s="308">
        <v>11160000</v>
      </c>
      <c r="H350" s="308">
        <v>100</v>
      </c>
    </row>
    <row r="351" spans="1:8" x14ac:dyDescent="0.25">
      <c r="A351" s="307" t="s">
        <v>930</v>
      </c>
      <c r="B351" s="307" t="s">
        <v>634</v>
      </c>
      <c r="C351" s="308">
        <v>48840000</v>
      </c>
      <c r="D351" s="308">
        <v>0</v>
      </c>
      <c r="E351" s="308">
        <v>0</v>
      </c>
      <c r="F351" s="308">
        <v>0</v>
      </c>
      <c r="G351" s="308">
        <v>48840000</v>
      </c>
      <c r="H351" s="308">
        <v>100</v>
      </c>
    </row>
    <row r="352" spans="1:8" x14ac:dyDescent="0.25">
      <c r="A352" s="307" t="s">
        <v>931</v>
      </c>
      <c r="B352" s="307" t="s">
        <v>635</v>
      </c>
      <c r="C352" s="308">
        <v>48840000</v>
      </c>
      <c r="D352" s="308">
        <v>0</v>
      </c>
      <c r="E352" s="308">
        <v>0</v>
      </c>
      <c r="F352" s="308">
        <v>0</v>
      </c>
      <c r="G352" s="308">
        <v>48840000</v>
      </c>
      <c r="H352" s="308">
        <v>100</v>
      </c>
    </row>
    <row r="353" spans="1:8" x14ac:dyDescent="0.25">
      <c r="A353" s="307" t="s">
        <v>932</v>
      </c>
      <c r="B353" s="307" t="s">
        <v>558</v>
      </c>
      <c r="C353" s="308">
        <v>31225000</v>
      </c>
      <c r="D353" s="308">
        <v>0</v>
      </c>
      <c r="E353" s="308">
        <v>0</v>
      </c>
      <c r="F353" s="308">
        <v>0</v>
      </c>
      <c r="G353" s="308">
        <v>31225000</v>
      </c>
      <c r="H353" s="308">
        <v>100</v>
      </c>
    </row>
    <row r="354" spans="1:8" x14ac:dyDescent="0.25">
      <c r="A354" s="307" t="s">
        <v>933</v>
      </c>
      <c r="B354" s="307" t="s">
        <v>559</v>
      </c>
      <c r="C354" s="308">
        <v>31225000</v>
      </c>
      <c r="D354" s="308">
        <v>0</v>
      </c>
      <c r="E354" s="308">
        <v>0</v>
      </c>
      <c r="F354" s="308">
        <v>0</v>
      </c>
      <c r="G354" s="308">
        <v>31225000</v>
      </c>
      <c r="H354" s="308">
        <v>100</v>
      </c>
    </row>
    <row r="355" spans="1:8" x14ac:dyDescent="0.25">
      <c r="A355" s="307" t="s">
        <v>934</v>
      </c>
      <c r="B355" s="307" t="s">
        <v>566</v>
      </c>
      <c r="C355" s="308">
        <v>13500000</v>
      </c>
      <c r="D355" s="308">
        <v>0</v>
      </c>
      <c r="E355" s="308">
        <v>0</v>
      </c>
      <c r="F355" s="308">
        <v>0</v>
      </c>
      <c r="G355" s="308">
        <v>13500000</v>
      </c>
      <c r="H355" s="308">
        <v>100</v>
      </c>
    </row>
    <row r="356" spans="1:8" x14ac:dyDescent="0.25">
      <c r="A356" s="307" t="s">
        <v>935</v>
      </c>
      <c r="B356" s="307" t="s">
        <v>618</v>
      </c>
      <c r="C356" s="308">
        <v>13500000</v>
      </c>
      <c r="D356" s="308">
        <v>0</v>
      </c>
      <c r="E356" s="308">
        <v>0</v>
      </c>
      <c r="F356" s="308">
        <v>0</v>
      </c>
      <c r="G356" s="308">
        <v>13500000</v>
      </c>
      <c r="H356" s="308">
        <v>100</v>
      </c>
    </row>
    <row r="357" spans="1:8" x14ac:dyDescent="0.25">
      <c r="A357" s="307" t="s">
        <v>936</v>
      </c>
      <c r="B357" s="307" t="s">
        <v>937</v>
      </c>
      <c r="C357" s="308">
        <v>35000000</v>
      </c>
      <c r="D357" s="308">
        <v>0</v>
      </c>
      <c r="E357" s="308">
        <v>0</v>
      </c>
      <c r="F357" s="308">
        <v>0</v>
      </c>
      <c r="G357" s="308">
        <v>35000000</v>
      </c>
      <c r="H357" s="308">
        <v>100</v>
      </c>
    </row>
    <row r="358" spans="1:8" x14ac:dyDescent="0.25">
      <c r="A358" s="307" t="s">
        <v>938</v>
      </c>
      <c r="B358" s="307" t="s">
        <v>542</v>
      </c>
      <c r="C358" s="308">
        <v>10810000</v>
      </c>
      <c r="D358" s="308">
        <v>0</v>
      </c>
      <c r="E358" s="308">
        <v>0</v>
      </c>
      <c r="F358" s="308">
        <v>0</v>
      </c>
      <c r="G358" s="308">
        <v>10810000</v>
      </c>
      <c r="H358" s="308">
        <v>100</v>
      </c>
    </row>
    <row r="359" spans="1:8" x14ac:dyDescent="0.25">
      <c r="A359" s="307" t="s">
        <v>939</v>
      </c>
      <c r="B359" s="307" t="s">
        <v>561</v>
      </c>
      <c r="C359" s="308">
        <v>10810000</v>
      </c>
      <c r="D359" s="308">
        <v>0</v>
      </c>
      <c r="E359" s="308">
        <v>0</v>
      </c>
      <c r="F359" s="308">
        <v>0</v>
      </c>
      <c r="G359" s="308">
        <v>10810000</v>
      </c>
      <c r="H359" s="308">
        <v>100</v>
      </c>
    </row>
    <row r="360" spans="1:8" x14ac:dyDescent="0.25">
      <c r="A360" s="307" t="s">
        <v>940</v>
      </c>
      <c r="B360" s="307" t="s">
        <v>562</v>
      </c>
      <c r="C360" s="308">
        <v>10810000</v>
      </c>
      <c r="D360" s="308">
        <v>0</v>
      </c>
      <c r="E360" s="308">
        <v>0</v>
      </c>
      <c r="F360" s="308">
        <v>0</v>
      </c>
      <c r="G360" s="308">
        <v>10810000</v>
      </c>
      <c r="H360" s="308">
        <v>100</v>
      </c>
    </row>
    <row r="361" spans="1:8" x14ac:dyDescent="0.25">
      <c r="A361" s="307" t="s">
        <v>941</v>
      </c>
      <c r="B361" s="307" t="s">
        <v>543</v>
      </c>
      <c r="C361" s="308">
        <v>24190000</v>
      </c>
      <c r="D361" s="308">
        <v>0</v>
      </c>
      <c r="E361" s="308">
        <v>0</v>
      </c>
      <c r="F361" s="308">
        <v>0</v>
      </c>
      <c r="G361" s="308">
        <v>24190000</v>
      </c>
      <c r="H361" s="308">
        <v>100</v>
      </c>
    </row>
    <row r="362" spans="1:8" x14ac:dyDescent="0.25">
      <c r="A362" s="307" t="s">
        <v>942</v>
      </c>
      <c r="B362" s="307" t="s">
        <v>544</v>
      </c>
      <c r="C362" s="308">
        <v>1193000</v>
      </c>
      <c r="D362" s="308">
        <v>0</v>
      </c>
      <c r="E362" s="308">
        <v>0</v>
      </c>
      <c r="F362" s="308">
        <v>0</v>
      </c>
      <c r="G362" s="308">
        <v>1193000</v>
      </c>
      <c r="H362" s="308">
        <v>100</v>
      </c>
    </row>
    <row r="363" spans="1:8" x14ac:dyDescent="0.25">
      <c r="A363" s="307" t="s">
        <v>943</v>
      </c>
      <c r="B363" s="307" t="s">
        <v>551</v>
      </c>
      <c r="C363" s="308">
        <v>1127000</v>
      </c>
      <c r="D363" s="308">
        <v>0</v>
      </c>
      <c r="E363" s="308">
        <v>0</v>
      </c>
      <c r="F363" s="308">
        <v>0</v>
      </c>
      <c r="G363" s="308">
        <v>1127000</v>
      </c>
      <c r="H363" s="308">
        <v>100</v>
      </c>
    </row>
    <row r="364" spans="1:8" x14ac:dyDescent="0.25">
      <c r="A364" s="307" t="s">
        <v>944</v>
      </c>
      <c r="B364" s="307" t="s">
        <v>552</v>
      </c>
      <c r="C364" s="308">
        <v>66000</v>
      </c>
      <c r="D364" s="308">
        <v>0</v>
      </c>
      <c r="E364" s="308">
        <v>0</v>
      </c>
      <c r="F364" s="308">
        <v>0</v>
      </c>
      <c r="G364" s="308">
        <v>66000</v>
      </c>
      <c r="H364" s="308">
        <v>100</v>
      </c>
    </row>
    <row r="365" spans="1:8" x14ac:dyDescent="0.25">
      <c r="A365" s="307" t="s">
        <v>945</v>
      </c>
      <c r="B365" s="307" t="s">
        <v>593</v>
      </c>
      <c r="C365" s="308">
        <v>1145000</v>
      </c>
      <c r="D365" s="308">
        <v>0</v>
      </c>
      <c r="E365" s="308">
        <v>0</v>
      </c>
      <c r="F365" s="308">
        <v>0</v>
      </c>
      <c r="G365" s="308">
        <v>1145000</v>
      </c>
      <c r="H365" s="308">
        <v>100</v>
      </c>
    </row>
    <row r="366" spans="1:8" x14ac:dyDescent="0.25">
      <c r="A366" s="307" t="s">
        <v>946</v>
      </c>
      <c r="B366" s="307" t="s">
        <v>619</v>
      </c>
      <c r="C366" s="308">
        <v>150000</v>
      </c>
      <c r="D366" s="308">
        <v>0</v>
      </c>
      <c r="E366" s="308">
        <v>0</v>
      </c>
      <c r="F366" s="308">
        <v>0</v>
      </c>
      <c r="G366" s="308">
        <v>150000</v>
      </c>
      <c r="H366" s="308">
        <v>100</v>
      </c>
    </row>
    <row r="367" spans="1:8" x14ac:dyDescent="0.25">
      <c r="A367" s="307" t="s">
        <v>947</v>
      </c>
      <c r="B367" s="307" t="s">
        <v>620</v>
      </c>
      <c r="C367" s="308">
        <v>995000</v>
      </c>
      <c r="D367" s="308">
        <v>0</v>
      </c>
      <c r="E367" s="308">
        <v>0</v>
      </c>
      <c r="F367" s="308">
        <v>0</v>
      </c>
      <c r="G367" s="308">
        <v>995000</v>
      </c>
      <c r="H367" s="308">
        <v>100</v>
      </c>
    </row>
    <row r="368" spans="1:8" x14ac:dyDescent="0.25">
      <c r="A368" s="307" t="s">
        <v>948</v>
      </c>
      <c r="B368" s="307" t="s">
        <v>553</v>
      </c>
      <c r="C368" s="308">
        <v>545000</v>
      </c>
      <c r="D368" s="308">
        <v>0</v>
      </c>
      <c r="E368" s="308">
        <v>0</v>
      </c>
      <c r="F368" s="308">
        <v>0</v>
      </c>
      <c r="G368" s="308">
        <v>545000</v>
      </c>
      <c r="H368" s="308">
        <v>100</v>
      </c>
    </row>
    <row r="369" spans="1:8" x14ac:dyDescent="0.25">
      <c r="A369" s="307" t="s">
        <v>949</v>
      </c>
      <c r="B369" s="307" t="s">
        <v>555</v>
      </c>
      <c r="C369" s="308">
        <v>395000</v>
      </c>
      <c r="D369" s="308">
        <v>0</v>
      </c>
      <c r="E369" s="308">
        <v>0</v>
      </c>
      <c r="F369" s="308">
        <v>0</v>
      </c>
      <c r="G369" s="308">
        <v>395000</v>
      </c>
      <c r="H369" s="308">
        <v>100</v>
      </c>
    </row>
    <row r="370" spans="1:8" x14ac:dyDescent="0.25">
      <c r="A370" s="307" t="s">
        <v>950</v>
      </c>
      <c r="B370" s="307" t="s">
        <v>616</v>
      </c>
      <c r="C370" s="308">
        <v>150000</v>
      </c>
      <c r="D370" s="308">
        <v>0</v>
      </c>
      <c r="E370" s="308">
        <v>0</v>
      </c>
      <c r="F370" s="308">
        <v>0</v>
      </c>
      <c r="G370" s="308">
        <v>150000</v>
      </c>
      <c r="H370" s="308">
        <v>100</v>
      </c>
    </row>
    <row r="371" spans="1:8" x14ac:dyDescent="0.25">
      <c r="A371" s="307" t="s">
        <v>951</v>
      </c>
      <c r="B371" s="307" t="s">
        <v>564</v>
      </c>
      <c r="C371" s="308">
        <v>800000</v>
      </c>
      <c r="D371" s="308">
        <v>0</v>
      </c>
      <c r="E371" s="308">
        <v>0</v>
      </c>
      <c r="F371" s="308">
        <v>0</v>
      </c>
      <c r="G371" s="308">
        <v>800000</v>
      </c>
      <c r="H371" s="308">
        <v>100</v>
      </c>
    </row>
    <row r="372" spans="1:8" x14ac:dyDescent="0.25">
      <c r="A372" s="307" t="s">
        <v>952</v>
      </c>
      <c r="B372" s="307" t="s">
        <v>565</v>
      </c>
      <c r="C372" s="308">
        <v>800000</v>
      </c>
      <c r="D372" s="308">
        <v>0</v>
      </c>
      <c r="E372" s="308">
        <v>0</v>
      </c>
      <c r="F372" s="308">
        <v>0</v>
      </c>
      <c r="G372" s="308">
        <v>800000</v>
      </c>
      <c r="H372" s="308">
        <v>100</v>
      </c>
    </row>
    <row r="373" spans="1:8" x14ac:dyDescent="0.25">
      <c r="A373" s="307" t="s">
        <v>953</v>
      </c>
      <c r="B373" s="307" t="s">
        <v>631</v>
      </c>
      <c r="C373" s="308">
        <v>900000</v>
      </c>
      <c r="D373" s="308">
        <v>0</v>
      </c>
      <c r="E373" s="308">
        <v>0</v>
      </c>
      <c r="F373" s="308">
        <v>0</v>
      </c>
      <c r="G373" s="308">
        <v>900000</v>
      </c>
      <c r="H373" s="308">
        <v>100</v>
      </c>
    </row>
    <row r="374" spans="1:8" x14ac:dyDescent="0.25">
      <c r="A374" s="307" t="s">
        <v>954</v>
      </c>
      <c r="B374" s="307" t="s">
        <v>633</v>
      </c>
      <c r="C374" s="308">
        <v>900000</v>
      </c>
      <c r="D374" s="308">
        <v>0</v>
      </c>
      <c r="E374" s="308">
        <v>0</v>
      </c>
      <c r="F374" s="308">
        <v>0</v>
      </c>
      <c r="G374" s="308">
        <v>900000</v>
      </c>
      <c r="H374" s="308">
        <v>100</v>
      </c>
    </row>
    <row r="375" spans="1:8" x14ac:dyDescent="0.25">
      <c r="A375" s="307" t="s">
        <v>955</v>
      </c>
      <c r="B375" s="307" t="s">
        <v>556</v>
      </c>
      <c r="C375" s="308">
        <v>3432000</v>
      </c>
      <c r="D375" s="308">
        <v>0</v>
      </c>
      <c r="E375" s="308">
        <v>0</v>
      </c>
      <c r="F375" s="308">
        <v>0</v>
      </c>
      <c r="G375" s="308">
        <v>3432000</v>
      </c>
      <c r="H375" s="308">
        <v>100</v>
      </c>
    </row>
    <row r="376" spans="1:8" x14ac:dyDescent="0.25">
      <c r="A376" s="307" t="s">
        <v>956</v>
      </c>
      <c r="B376" s="307" t="s">
        <v>557</v>
      </c>
      <c r="C376" s="308">
        <v>352000</v>
      </c>
      <c r="D376" s="308">
        <v>0</v>
      </c>
      <c r="E376" s="308">
        <v>0</v>
      </c>
      <c r="F376" s="308">
        <v>0</v>
      </c>
      <c r="G376" s="308">
        <v>352000</v>
      </c>
      <c r="H376" s="308">
        <v>100</v>
      </c>
    </row>
    <row r="377" spans="1:8" x14ac:dyDescent="0.25">
      <c r="A377" s="307" t="s">
        <v>957</v>
      </c>
      <c r="B377" s="307" t="s">
        <v>617</v>
      </c>
      <c r="C377" s="308">
        <v>3080000</v>
      </c>
      <c r="D377" s="308">
        <v>0</v>
      </c>
      <c r="E377" s="308">
        <v>0</v>
      </c>
      <c r="F377" s="308">
        <v>0</v>
      </c>
      <c r="G377" s="308">
        <v>3080000</v>
      </c>
      <c r="H377" s="308">
        <v>100</v>
      </c>
    </row>
    <row r="378" spans="1:8" x14ac:dyDescent="0.25">
      <c r="A378" s="307" t="s">
        <v>958</v>
      </c>
      <c r="B378" s="307" t="s">
        <v>634</v>
      </c>
      <c r="C378" s="308">
        <v>6000000</v>
      </c>
      <c r="D378" s="308">
        <v>0</v>
      </c>
      <c r="E378" s="308">
        <v>0</v>
      </c>
      <c r="F378" s="308">
        <v>0</v>
      </c>
      <c r="G378" s="308">
        <v>6000000</v>
      </c>
      <c r="H378" s="308">
        <v>100</v>
      </c>
    </row>
    <row r="379" spans="1:8" x14ac:dyDescent="0.25">
      <c r="A379" s="307" t="s">
        <v>959</v>
      </c>
      <c r="B379" s="307" t="s">
        <v>635</v>
      </c>
      <c r="C379" s="308">
        <v>6000000</v>
      </c>
      <c r="D379" s="308">
        <v>0</v>
      </c>
      <c r="E379" s="308">
        <v>0</v>
      </c>
      <c r="F379" s="308">
        <v>0</v>
      </c>
      <c r="G379" s="308">
        <v>6000000</v>
      </c>
      <c r="H379" s="308">
        <v>100</v>
      </c>
    </row>
    <row r="380" spans="1:8" x14ac:dyDescent="0.25">
      <c r="A380" s="307" t="s">
        <v>960</v>
      </c>
      <c r="B380" s="307" t="s">
        <v>558</v>
      </c>
      <c r="C380" s="308">
        <v>725000</v>
      </c>
      <c r="D380" s="308">
        <v>0</v>
      </c>
      <c r="E380" s="308">
        <v>0</v>
      </c>
      <c r="F380" s="308">
        <v>0</v>
      </c>
      <c r="G380" s="308">
        <v>725000</v>
      </c>
      <c r="H380" s="308">
        <v>100</v>
      </c>
    </row>
    <row r="381" spans="1:8" x14ac:dyDescent="0.25">
      <c r="A381" s="307" t="s">
        <v>961</v>
      </c>
      <c r="B381" s="307" t="s">
        <v>560</v>
      </c>
      <c r="C381" s="308">
        <v>725000</v>
      </c>
      <c r="D381" s="308">
        <v>0</v>
      </c>
      <c r="E381" s="308">
        <v>0</v>
      </c>
      <c r="F381" s="308">
        <v>0</v>
      </c>
      <c r="G381" s="308">
        <v>725000</v>
      </c>
      <c r="H381" s="308">
        <v>100</v>
      </c>
    </row>
    <row r="382" spans="1:8" x14ac:dyDescent="0.25">
      <c r="A382" s="307" t="s">
        <v>962</v>
      </c>
      <c r="B382" s="307" t="s">
        <v>963</v>
      </c>
      <c r="C382" s="308">
        <v>9450000</v>
      </c>
      <c r="D382" s="308">
        <v>0</v>
      </c>
      <c r="E382" s="308">
        <v>0</v>
      </c>
      <c r="F382" s="308">
        <v>0</v>
      </c>
      <c r="G382" s="308">
        <v>9450000</v>
      </c>
      <c r="H382" s="308">
        <v>100</v>
      </c>
    </row>
    <row r="383" spans="1:8" x14ac:dyDescent="0.25">
      <c r="A383" s="307" t="s">
        <v>964</v>
      </c>
      <c r="B383" s="307" t="s">
        <v>865</v>
      </c>
      <c r="C383" s="308">
        <v>9450000</v>
      </c>
      <c r="D383" s="308">
        <v>0</v>
      </c>
      <c r="E383" s="308">
        <v>0</v>
      </c>
      <c r="F383" s="308">
        <v>0</v>
      </c>
      <c r="G383" s="308">
        <v>9450000</v>
      </c>
      <c r="H383" s="308">
        <v>100</v>
      </c>
    </row>
    <row r="384" spans="1:8" x14ac:dyDescent="0.25">
      <c r="A384" s="307" t="s">
        <v>965</v>
      </c>
      <c r="B384" s="307" t="s">
        <v>966</v>
      </c>
      <c r="C384" s="308">
        <v>25000000</v>
      </c>
      <c r="D384" s="308">
        <v>2725000</v>
      </c>
      <c r="E384" s="308">
        <v>1486500</v>
      </c>
      <c r="F384" s="308">
        <v>4211500</v>
      </c>
      <c r="G384" s="308">
        <v>20788500</v>
      </c>
      <c r="H384" s="308">
        <v>83.153999999999996</v>
      </c>
    </row>
    <row r="385" spans="1:8" x14ac:dyDescent="0.25">
      <c r="A385" s="307" t="s">
        <v>967</v>
      </c>
      <c r="B385" s="307" t="s">
        <v>542</v>
      </c>
      <c r="C385" s="308">
        <v>810000</v>
      </c>
      <c r="D385" s="308">
        <v>0</v>
      </c>
      <c r="E385" s="308">
        <v>0</v>
      </c>
      <c r="F385" s="308">
        <v>0</v>
      </c>
      <c r="G385" s="308">
        <v>810000</v>
      </c>
      <c r="H385" s="308">
        <v>100</v>
      </c>
    </row>
    <row r="386" spans="1:8" x14ac:dyDescent="0.25">
      <c r="A386" s="307" t="s">
        <v>968</v>
      </c>
      <c r="B386" s="307" t="s">
        <v>561</v>
      </c>
      <c r="C386" s="308">
        <v>810000</v>
      </c>
      <c r="D386" s="308">
        <v>0</v>
      </c>
      <c r="E386" s="308">
        <v>0</v>
      </c>
      <c r="F386" s="308">
        <v>0</v>
      </c>
      <c r="G386" s="308">
        <v>810000</v>
      </c>
      <c r="H386" s="308">
        <v>100</v>
      </c>
    </row>
    <row r="387" spans="1:8" x14ac:dyDescent="0.25">
      <c r="A387" s="307" t="s">
        <v>969</v>
      </c>
      <c r="B387" s="307" t="s">
        <v>562</v>
      </c>
      <c r="C387" s="308">
        <v>810000</v>
      </c>
      <c r="D387" s="308">
        <v>0</v>
      </c>
      <c r="E387" s="308">
        <v>0</v>
      </c>
      <c r="F387" s="308">
        <v>0</v>
      </c>
      <c r="G387" s="308">
        <v>810000</v>
      </c>
      <c r="H387" s="308">
        <v>100</v>
      </c>
    </row>
    <row r="388" spans="1:8" x14ac:dyDescent="0.25">
      <c r="A388" s="307" t="s">
        <v>970</v>
      </c>
      <c r="B388" s="307" t="s">
        <v>543</v>
      </c>
      <c r="C388" s="308">
        <v>24190000</v>
      </c>
      <c r="D388" s="308">
        <v>2725000</v>
      </c>
      <c r="E388" s="308">
        <v>1486500</v>
      </c>
      <c r="F388" s="308">
        <v>4211500</v>
      </c>
      <c r="G388" s="308">
        <v>19978500</v>
      </c>
      <c r="H388" s="308">
        <v>82.5899</v>
      </c>
    </row>
    <row r="389" spans="1:8" x14ac:dyDescent="0.25">
      <c r="A389" s="307" t="s">
        <v>971</v>
      </c>
      <c r="B389" s="307" t="s">
        <v>544</v>
      </c>
      <c r="C389" s="308">
        <v>225000</v>
      </c>
      <c r="D389" s="308">
        <v>0</v>
      </c>
      <c r="E389" s="308">
        <v>0</v>
      </c>
      <c r="F389" s="308">
        <v>0</v>
      </c>
      <c r="G389" s="308">
        <v>225000</v>
      </c>
      <c r="H389" s="308">
        <v>100</v>
      </c>
    </row>
    <row r="390" spans="1:8" x14ac:dyDescent="0.25">
      <c r="A390" s="307" t="s">
        <v>972</v>
      </c>
      <c r="B390" s="307" t="s">
        <v>551</v>
      </c>
      <c r="C390" s="308">
        <v>225000</v>
      </c>
      <c r="D390" s="308">
        <v>0</v>
      </c>
      <c r="E390" s="308">
        <v>0</v>
      </c>
      <c r="F390" s="308">
        <v>0</v>
      </c>
      <c r="G390" s="308">
        <v>225000</v>
      </c>
      <c r="H390" s="308">
        <v>100</v>
      </c>
    </row>
    <row r="391" spans="1:8" x14ac:dyDescent="0.25">
      <c r="A391" s="307" t="s">
        <v>973</v>
      </c>
      <c r="B391" s="307" t="s">
        <v>553</v>
      </c>
      <c r="C391" s="308">
        <v>240000</v>
      </c>
      <c r="D391" s="308">
        <v>0</v>
      </c>
      <c r="E391" s="308">
        <v>0</v>
      </c>
      <c r="F391" s="308">
        <v>0</v>
      </c>
      <c r="G391" s="308">
        <v>240000</v>
      </c>
      <c r="H391" s="308">
        <v>100</v>
      </c>
    </row>
    <row r="392" spans="1:8" x14ac:dyDescent="0.25">
      <c r="A392" s="307" t="s">
        <v>974</v>
      </c>
      <c r="B392" s="307" t="s">
        <v>555</v>
      </c>
      <c r="C392" s="308">
        <v>240000</v>
      </c>
      <c r="D392" s="308">
        <v>0</v>
      </c>
      <c r="E392" s="308">
        <v>0</v>
      </c>
      <c r="F392" s="308">
        <v>0</v>
      </c>
      <c r="G392" s="308">
        <v>240000</v>
      </c>
      <c r="H392" s="308">
        <v>100</v>
      </c>
    </row>
    <row r="393" spans="1:8" x14ac:dyDescent="0.25">
      <c r="A393" s="307" t="s">
        <v>975</v>
      </c>
      <c r="B393" s="307" t="s">
        <v>558</v>
      </c>
      <c r="C393" s="308">
        <v>13225000</v>
      </c>
      <c r="D393" s="308">
        <v>2725000</v>
      </c>
      <c r="E393" s="308">
        <v>1486500</v>
      </c>
      <c r="F393" s="308">
        <v>4211500</v>
      </c>
      <c r="G393" s="308">
        <v>9013500</v>
      </c>
      <c r="H393" s="308">
        <v>68.155000000000001</v>
      </c>
    </row>
    <row r="394" spans="1:8" x14ac:dyDescent="0.25">
      <c r="A394" s="307" t="s">
        <v>976</v>
      </c>
      <c r="B394" s="307" t="s">
        <v>559</v>
      </c>
      <c r="C394" s="308">
        <v>13225000</v>
      </c>
      <c r="D394" s="308">
        <v>2725000</v>
      </c>
      <c r="E394" s="308">
        <v>1486500</v>
      </c>
      <c r="F394" s="308">
        <v>4211500</v>
      </c>
      <c r="G394" s="308">
        <v>9013500</v>
      </c>
      <c r="H394" s="308">
        <v>68.155000000000001</v>
      </c>
    </row>
    <row r="395" spans="1:8" x14ac:dyDescent="0.25">
      <c r="A395" s="307" t="s">
        <v>977</v>
      </c>
      <c r="B395" s="307" t="s">
        <v>566</v>
      </c>
      <c r="C395" s="308">
        <v>10500000</v>
      </c>
      <c r="D395" s="308">
        <v>0</v>
      </c>
      <c r="E395" s="308">
        <v>0</v>
      </c>
      <c r="F395" s="308">
        <v>0</v>
      </c>
      <c r="G395" s="308">
        <v>10500000</v>
      </c>
      <c r="H395" s="308">
        <v>100</v>
      </c>
    </row>
    <row r="396" spans="1:8" x14ac:dyDescent="0.25">
      <c r="A396" s="307" t="s">
        <v>978</v>
      </c>
      <c r="B396" s="307" t="s">
        <v>618</v>
      </c>
      <c r="C396" s="308">
        <v>10500000</v>
      </c>
      <c r="D396" s="308">
        <v>0</v>
      </c>
      <c r="E396" s="308">
        <v>0</v>
      </c>
      <c r="F396" s="308">
        <v>0</v>
      </c>
      <c r="G396" s="308">
        <v>10500000</v>
      </c>
      <c r="H396" s="308">
        <v>100</v>
      </c>
    </row>
    <row r="397" spans="1:8" x14ac:dyDescent="0.25">
      <c r="A397" s="307" t="s">
        <v>979</v>
      </c>
      <c r="B397" s="307" t="s">
        <v>980</v>
      </c>
      <c r="C397" s="308">
        <v>900000000</v>
      </c>
      <c r="D397" s="308">
        <v>0</v>
      </c>
      <c r="E397" s="308">
        <v>8937000</v>
      </c>
      <c r="F397" s="308">
        <v>8937000</v>
      </c>
      <c r="G397" s="308">
        <v>891063000</v>
      </c>
      <c r="H397" s="308">
        <v>99.007000000000005</v>
      </c>
    </row>
    <row r="398" spans="1:8" x14ac:dyDescent="0.25">
      <c r="A398" s="307" t="s">
        <v>981</v>
      </c>
      <c r="B398" s="307" t="s">
        <v>982</v>
      </c>
      <c r="C398" s="308">
        <v>400000000</v>
      </c>
      <c r="D398" s="308">
        <v>0</v>
      </c>
      <c r="E398" s="308">
        <v>0</v>
      </c>
      <c r="F398" s="308">
        <v>0</v>
      </c>
      <c r="G398" s="308">
        <v>400000000</v>
      </c>
      <c r="H398" s="308">
        <v>100</v>
      </c>
    </row>
    <row r="399" spans="1:8" x14ac:dyDescent="0.25">
      <c r="A399" s="307" t="s">
        <v>983</v>
      </c>
      <c r="B399" s="307" t="s">
        <v>542</v>
      </c>
      <c r="C399" s="308">
        <v>92575000</v>
      </c>
      <c r="D399" s="308">
        <v>0</v>
      </c>
      <c r="E399" s="308">
        <v>0</v>
      </c>
      <c r="F399" s="308">
        <v>0</v>
      </c>
      <c r="G399" s="308">
        <v>92575000</v>
      </c>
      <c r="H399" s="308">
        <v>100</v>
      </c>
    </row>
    <row r="400" spans="1:8" x14ac:dyDescent="0.25">
      <c r="A400" s="307" t="s">
        <v>984</v>
      </c>
      <c r="B400" s="307" t="s">
        <v>561</v>
      </c>
      <c r="C400" s="308">
        <v>92575000</v>
      </c>
      <c r="D400" s="308">
        <v>0</v>
      </c>
      <c r="E400" s="308">
        <v>0</v>
      </c>
      <c r="F400" s="308">
        <v>0</v>
      </c>
      <c r="G400" s="308">
        <v>92575000</v>
      </c>
      <c r="H400" s="308">
        <v>100</v>
      </c>
    </row>
    <row r="401" spans="1:8" x14ac:dyDescent="0.25">
      <c r="A401" s="307" t="s">
        <v>985</v>
      </c>
      <c r="B401" s="307" t="s">
        <v>562</v>
      </c>
      <c r="C401" s="308">
        <v>71125000</v>
      </c>
      <c r="D401" s="308">
        <v>0</v>
      </c>
      <c r="E401" s="308">
        <v>0</v>
      </c>
      <c r="F401" s="308">
        <v>0</v>
      </c>
      <c r="G401" s="308">
        <v>71125000</v>
      </c>
      <c r="H401" s="308">
        <v>100</v>
      </c>
    </row>
    <row r="402" spans="1:8" x14ac:dyDescent="0.25">
      <c r="A402" s="307" t="s">
        <v>986</v>
      </c>
      <c r="B402" s="307" t="s">
        <v>572</v>
      </c>
      <c r="C402" s="308">
        <v>14670000</v>
      </c>
      <c r="D402" s="308">
        <v>0</v>
      </c>
      <c r="E402" s="308">
        <v>0</v>
      </c>
      <c r="F402" s="308">
        <v>0</v>
      </c>
      <c r="G402" s="308">
        <v>14670000</v>
      </c>
      <c r="H402" s="308">
        <v>100</v>
      </c>
    </row>
    <row r="403" spans="1:8" x14ac:dyDescent="0.25">
      <c r="A403" s="307" t="s">
        <v>987</v>
      </c>
      <c r="B403" s="307" t="s">
        <v>573</v>
      </c>
      <c r="C403" s="308">
        <v>6780000</v>
      </c>
      <c r="D403" s="308">
        <v>0</v>
      </c>
      <c r="E403" s="308">
        <v>0</v>
      </c>
      <c r="F403" s="308">
        <v>0</v>
      </c>
      <c r="G403" s="308">
        <v>6780000</v>
      </c>
      <c r="H403" s="308">
        <v>100</v>
      </c>
    </row>
    <row r="404" spans="1:8" x14ac:dyDescent="0.25">
      <c r="A404" s="307" t="s">
        <v>988</v>
      </c>
      <c r="B404" s="307" t="s">
        <v>543</v>
      </c>
      <c r="C404" s="308">
        <v>307425000</v>
      </c>
      <c r="D404" s="308">
        <v>0</v>
      </c>
      <c r="E404" s="308">
        <v>0</v>
      </c>
      <c r="F404" s="308">
        <v>0</v>
      </c>
      <c r="G404" s="308">
        <v>307425000</v>
      </c>
      <c r="H404" s="308">
        <v>100</v>
      </c>
    </row>
    <row r="405" spans="1:8" x14ac:dyDescent="0.25">
      <c r="A405" s="307" t="s">
        <v>989</v>
      </c>
      <c r="B405" s="307" t="s">
        <v>544</v>
      </c>
      <c r="C405" s="308">
        <v>640000</v>
      </c>
      <c r="D405" s="308">
        <v>0</v>
      </c>
      <c r="E405" s="308">
        <v>0</v>
      </c>
      <c r="F405" s="308">
        <v>0</v>
      </c>
      <c r="G405" s="308">
        <v>640000</v>
      </c>
      <c r="H405" s="308">
        <v>100</v>
      </c>
    </row>
    <row r="406" spans="1:8" x14ac:dyDescent="0.25">
      <c r="A406" s="307" t="s">
        <v>990</v>
      </c>
      <c r="B406" s="307" t="s">
        <v>551</v>
      </c>
      <c r="C406" s="308">
        <v>520000</v>
      </c>
      <c r="D406" s="308">
        <v>0</v>
      </c>
      <c r="E406" s="308">
        <v>0</v>
      </c>
      <c r="F406" s="308">
        <v>0</v>
      </c>
      <c r="G406" s="308">
        <v>520000</v>
      </c>
      <c r="H406" s="308">
        <v>100</v>
      </c>
    </row>
    <row r="407" spans="1:8" x14ac:dyDescent="0.25">
      <c r="A407" s="307" t="s">
        <v>991</v>
      </c>
      <c r="B407" s="307" t="s">
        <v>552</v>
      </c>
      <c r="C407" s="308">
        <v>120000</v>
      </c>
      <c r="D407" s="308">
        <v>0</v>
      </c>
      <c r="E407" s="308">
        <v>0</v>
      </c>
      <c r="F407" s="308">
        <v>0</v>
      </c>
      <c r="G407" s="308">
        <v>120000</v>
      </c>
      <c r="H407" s="308">
        <v>100</v>
      </c>
    </row>
    <row r="408" spans="1:8" x14ac:dyDescent="0.25">
      <c r="A408" s="307" t="s">
        <v>992</v>
      </c>
      <c r="B408" s="307" t="s">
        <v>553</v>
      </c>
      <c r="C408" s="308">
        <v>2345000</v>
      </c>
      <c r="D408" s="308">
        <v>0</v>
      </c>
      <c r="E408" s="308">
        <v>0</v>
      </c>
      <c r="F408" s="308">
        <v>0</v>
      </c>
      <c r="G408" s="308">
        <v>2345000</v>
      </c>
      <c r="H408" s="308">
        <v>100</v>
      </c>
    </row>
    <row r="409" spans="1:8" x14ac:dyDescent="0.25">
      <c r="A409" s="307" t="s">
        <v>993</v>
      </c>
      <c r="B409" s="307" t="s">
        <v>554</v>
      </c>
      <c r="C409" s="308">
        <v>1500000</v>
      </c>
      <c r="D409" s="308">
        <v>0</v>
      </c>
      <c r="E409" s="308">
        <v>0</v>
      </c>
      <c r="F409" s="308">
        <v>0</v>
      </c>
      <c r="G409" s="308">
        <v>1500000</v>
      </c>
      <c r="H409" s="308">
        <v>100</v>
      </c>
    </row>
    <row r="410" spans="1:8" x14ac:dyDescent="0.25">
      <c r="A410" s="307" t="s">
        <v>994</v>
      </c>
      <c r="B410" s="307" t="s">
        <v>555</v>
      </c>
      <c r="C410" s="308">
        <v>695000</v>
      </c>
      <c r="D410" s="308">
        <v>0</v>
      </c>
      <c r="E410" s="308">
        <v>0</v>
      </c>
      <c r="F410" s="308">
        <v>0</v>
      </c>
      <c r="G410" s="308">
        <v>695000</v>
      </c>
      <c r="H410" s="308">
        <v>100</v>
      </c>
    </row>
    <row r="411" spans="1:8" x14ac:dyDescent="0.25">
      <c r="A411" s="307" t="s">
        <v>995</v>
      </c>
      <c r="B411" s="307" t="s">
        <v>616</v>
      </c>
      <c r="C411" s="308">
        <v>150000</v>
      </c>
      <c r="D411" s="308">
        <v>0</v>
      </c>
      <c r="E411" s="308">
        <v>0</v>
      </c>
      <c r="F411" s="308">
        <v>0</v>
      </c>
      <c r="G411" s="308">
        <v>150000</v>
      </c>
      <c r="H411" s="308">
        <v>100</v>
      </c>
    </row>
    <row r="412" spans="1:8" x14ac:dyDescent="0.25">
      <c r="A412" s="307" t="s">
        <v>996</v>
      </c>
      <c r="B412" s="307" t="s">
        <v>556</v>
      </c>
      <c r="C412" s="308">
        <v>4620000</v>
      </c>
      <c r="D412" s="308">
        <v>0</v>
      </c>
      <c r="E412" s="308">
        <v>0</v>
      </c>
      <c r="F412" s="308">
        <v>0</v>
      </c>
      <c r="G412" s="308">
        <v>4620000</v>
      </c>
      <c r="H412" s="308">
        <v>100</v>
      </c>
    </row>
    <row r="413" spans="1:8" x14ac:dyDescent="0.25">
      <c r="A413" s="307" t="s">
        <v>997</v>
      </c>
      <c r="B413" s="307" t="s">
        <v>557</v>
      </c>
      <c r="C413" s="308">
        <v>4620000</v>
      </c>
      <c r="D413" s="308">
        <v>0</v>
      </c>
      <c r="E413" s="308">
        <v>0</v>
      </c>
      <c r="F413" s="308">
        <v>0</v>
      </c>
      <c r="G413" s="308">
        <v>4620000</v>
      </c>
      <c r="H413" s="308">
        <v>100</v>
      </c>
    </row>
    <row r="414" spans="1:8" x14ac:dyDescent="0.25">
      <c r="A414" s="307" t="s">
        <v>998</v>
      </c>
      <c r="B414" s="307" t="s">
        <v>558</v>
      </c>
      <c r="C414" s="308">
        <v>44820000</v>
      </c>
      <c r="D414" s="308">
        <v>0</v>
      </c>
      <c r="E414" s="308">
        <v>0</v>
      </c>
      <c r="F414" s="308">
        <v>0</v>
      </c>
      <c r="G414" s="308">
        <v>44820000</v>
      </c>
      <c r="H414" s="308">
        <v>100</v>
      </c>
    </row>
    <row r="415" spans="1:8" x14ac:dyDescent="0.25">
      <c r="A415" s="307" t="s">
        <v>999</v>
      </c>
      <c r="B415" s="307" t="s">
        <v>559</v>
      </c>
      <c r="C415" s="308">
        <v>44820000</v>
      </c>
      <c r="D415" s="308">
        <v>0</v>
      </c>
      <c r="E415" s="308">
        <v>0</v>
      </c>
      <c r="F415" s="308">
        <v>0</v>
      </c>
      <c r="G415" s="308">
        <v>44820000</v>
      </c>
      <c r="H415" s="308">
        <v>100</v>
      </c>
    </row>
    <row r="416" spans="1:8" x14ac:dyDescent="0.25">
      <c r="A416" s="307" t="s">
        <v>1000</v>
      </c>
      <c r="B416" s="307" t="s">
        <v>724</v>
      </c>
      <c r="C416" s="308">
        <v>255000000</v>
      </c>
      <c r="D416" s="308">
        <v>0</v>
      </c>
      <c r="E416" s="308">
        <v>0</v>
      </c>
      <c r="F416" s="308">
        <v>0</v>
      </c>
      <c r="G416" s="308">
        <v>255000000</v>
      </c>
      <c r="H416" s="308">
        <v>100</v>
      </c>
    </row>
    <row r="417" spans="1:8" x14ac:dyDescent="0.25">
      <c r="A417" s="307" t="s">
        <v>1001</v>
      </c>
      <c r="B417" s="307" t="s">
        <v>1002</v>
      </c>
      <c r="C417" s="308">
        <v>90000000</v>
      </c>
      <c r="D417" s="308">
        <v>0</v>
      </c>
      <c r="E417" s="308">
        <v>0</v>
      </c>
      <c r="F417" s="308">
        <v>0</v>
      </c>
      <c r="G417" s="308">
        <v>90000000</v>
      </c>
      <c r="H417" s="308">
        <v>100</v>
      </c>
    </row>
    <row r="418" spans="1:8" x14ac:dyDescent="0.25">
      <c r="A418" s="307" t="s">
        <v>1003</v>
      </c>
      <c r="B418" s="307" t="s">
        <v>725</v>
      </c>
      <c r="C418" s="308">
        <v>165000000</v>
      </c>
      <c r="D418" s="308">
        <v>0</v>
      </c>
      <c r="E418" s="308">
        <v>0</v>
      </c>
      <c r="F418" s="308">
        <v>0</v>
      </c>
      <c r="G418" s="308">
        <v>165000000</v>
      </c>
      <c r="H418" s="308">
        <v>100</v>
      </c>
    </row>
    <row r="419" spans="1:8" x14ac:dyDescent="0.25">
      <c r="A419" s="307" t="s">
        <v>1004</v>
      </c>
      <c r="B419" s="373" t="s">
        <v>1005</v>
      </c>
      <c r="C419" s="308">
        <v>500000000</v>
      </c>
      <c r="D419" s="308">
        <v>0</v>
      </c>
      <c r="E419" s="308">
        <v>8937000</v>
      </c>
      <c r="F419" s="308">
        <v>8937000</v>
      </c>
      <c r="G419" s="308">
        <v>491063000</v>
      </c>
      <c r="H419" s="308">
        <v>98.212599999999995</v>
      </c>
    </row>
    <row r="420" spans="1:8" x14ac:dyDescent="0.25">
      <c r="A420" s="307" t="s">
        <v>1006</v>
      </c>
      <c r="B420" s="307" t="s">
        <v>568</v>
      </c>
      <c r="C420" s="308">
        <v>500000000</v>
      </c>
      <c r="D420" s="308">
        <v>0</v>
      </c>
      <c r="E420" s="308">
        <v>8937000</v>
      </c>
      <c r="F420" s="308">
        <v>8937000</v>
      </c>
      <c r="G420" s="308">
        <v>491063000</v>
      </c>
      <c r="H420" s="308">
        <v>98.212599999999995</v>
      </c>
    </row>
    <row r="421" spans="1:8" x14ac:dyDescent="0.25">
      <c r="A421" s="307" t="s">
        <v>1007</v>
      </c>
      <c r="B421" s="307" t="s">
        <v>1008</v>
      </c>
      <c r="C421" s="308">
        <v>500000000</v>
      </c>
      <c r="D421" s="308">
        <v>0</v>
      </c>
      <c r="E421" s="308">
        <v>8937000</v>
      </c>
      <c r="F421" s="308">
        <v>8937000</v>
      </c>
      <c r="G421" s="308">
        <v>491063000</v>
      </c>
      <c r="H421" s="308">
        <v>98.212599999999995</v>
      </c>
    </row>
    <row r="422" spans="1:8" x14ac:dyDescent="0.25">
      <c r="A422" s="307" t="s">
        <v>1009</v>
      </c>
      <c r="B422" s="307" t="s">
        <v>562</v>
      </c>
      <c r="C422" s="308">
        <v>2160000</v>
      </c>
      <c r="D422" s="308">
        <v>0</v>
      </c>
      <c r="E422" s="308">
        <v>0</v>
      </c>
      <c r="F422" s="308">
        <v>0</v>
      </c>
      <c r="G422" s="308">
        <v>2160000</v>
      </c>
      <c r="H422" s="308">
        <v>100</v>
      </c>
    </row>
    <row r="423" spans="1:8" x14ac:dyDescent="0.25">
      <c r="A423" s="307" t="s">
        <v>1009</v>
      </c>
      <c r="B423" s="307" t="s">
        <v>572</v>
      </c>
      <c r="C423" s="308">
        <v>2270000</v>
      </c>
      <c r="D423" s="308">
        <v>0</v>
      </c>
      <c r="E423" s="308">
        <v>0</v>
      </c>
      <c r="F423" s="308">
        <v>0</v>
      </c>
      <c r="G423" s="308">
        <v>2270000</v>
      </c>
      <c r="H423" s="308">
        <v>100</v>
      </c>
    </row>
    <row r="424" spans="1:8" x14ac:dyDescent="0.25">
      <c r="A424" s="307" t="s">
        <v>1009</v>
      </c>
      <c r="B424" s="307" t="s">
        <v>573</v>
      </c>
      <c r="C424" s="308">
        <v>1450000</v>
      </c>
      <c r="D424" s="308">
        <v>0</v>
      </c>
      <c r="E424" s="308">
        <v>0</v>
      </c>
      <c r="F424" s="308">
        <v>0</v>
      </c>
      <c r="G424" s="308">
        <v>1450000</v>
      </c>
      <c r="H424" s="308">
        <v>100</v>
      </c>
    </row>
    <row r="425" spans="1:8" x14ac:dyDescent="0.25">
      <c r="A425" s="307" t="s">
        <v>1009</v>
      </c>
      <c r="B425" s="307" t="s">
        <v>551</v>
      </c>
      <c r="C425" s="308">
        <v>657000</v>
      </c>
      <c r="D425" s="308">
        <v>0</v>
      </c>
      <c r="E425" s="308">
        <v>657000</v>
      </c>
      <c r="F425" s="308">
        <v>657000</v>
      </c>
      <c r="G425" s="308">
        <v>0</v>
      </c>
      <c r="H425" s="308">
        <v>0</v>
      </c>
    </row>
    <row r="426" spans="1:8" x14ac:dyDescent="0.25">
      <c r="A426" s="307" t="s">
        <v>1009</v>
      </c>
      <c r="B426" s="307" t="s">
        <v>552</v>
      </c>
      <c r="C426" s="308">
        <v>120000</v>
      </c>
      <c r="D426" s="308">
        <v>0</v>
      </c>
      <c r="E426" s="308">
        <v>120000</v>
      </c>
      <c r="F426" s="308">
        <v>120000</v>
      </c>
      <c r="G426" s="308">
        <v>0</v>
      </c>
      <c r="H426" s="308">
        <v>0</v>
      </c>
    </row>
    <row r="427" spans="1:8" x14ac:dyDescent="0.25">
      <c r="A427" s="307" t="s">
        <v>1009</v>
      </c>
      <c r="B427" s="307" t="s">
        <v>554</v>
      </c>
      <c r="C427" s="308">
        <v>750000</v>
      </c>
      <c r="D427" s="308">
        <v>0</v>
      </c>
      <c r="E427" s="308">
        <v>0</v>
      </c>
      <c r="F427" s="308">
        <v>0</v>
      </c>
      <c r="G427" s="308">
        <v>750000</v>
      </c>
      <c r="H427" s="308">
        <v>100</v>
      </c>
    </row>
    <row r="428" spans="1:8" x14ac:dyDescent="0.25">
      <c r="A428" s="307" t="s">
        <v>1009</v>
      </c>
      <c r="B428" s="307" t="s">
        <v>555</v>
      </c>
      <c r="C428" s="308">
        <v>600000</v>
      </c>
      <c r="D428" s="308">
        <v>0</v>
      </c>
      <c r="E428" s="308">
        <v>600000</v>
      </c>
      <c r="F428" s="308">
        <v>600000</v>
      </c>
      <c r="G428" s="308">
        <v>0</v>
      </c>
      <c r="H428" s="308">
        <v>0</v>
      </c>
    </row>
    <row r="429" spans="1:8" x14ac:dyDescent="0.25">
      <c r="A429" s="307" t="s">
        <v>1009</v>
      </c>
      <c r="B429" s="307" t="s">
        <v>557</v>
      </c>
      <c r="C429" s="308">
        <v>2520000</v>
      </c>
      <c r="D429" s="308">
        <v>0</v>
      </c>
      <c r="E429" s="308">
        <v>1280000</v>
      </c>
      <c r="F429" s="308">
        <v>1280000</v>
      </c>
      <c r="G429" s="308">
        <v>1240000</v>
      </c>
      <c r="H429" s="308">
        <v>49.206299999999999</v>
      </c>
    </row>
    <row r="430" spans="1:8" x14ac:dyDescent="0.25">
      <c r="A430" s="307" t="s">
        <v>1009</v>
      </c>
      <c r="B430" s="307" t="s">
        <v>559</v>
      </c>
      <c r="C430" s="308">
        <v>6660000</v>
      </c>
      <c r="D430" s="308">
        <v>0</v>
      </c>
      <c r="E430" s="308">
        <v>6280000</v>
      </c>
      <c r="F430" s="308">
        <v>6280000</v>
      </c>
      <c r="G430" s="308">
        <v>380000</v>
      </c>
      <c r="H430" s="308">
        <v>5.7057000000000002</v>
      </c>
    </row>
    <row r="431" spans="1:8" x14ac:dyDescent="0.25">
      <c r="A431" s="307" t="s">
        <v>1009</v>
      </c>
      <c r="B431" s="307" t="s">
        <v>1010</v>
      </c>
      <c r="C431" s="308">
        <v>482813000</v>
      </c>
      <c r="D431" s="308">
        <v>0</v>
      </c>
      <c r="E431" s="308">
        <v>0</v>
      </c>
      <c r="F431" s="308">
        <v>0</v>
      </c>
      <c r="G431" s="308">
        <v>482813000</v>
      </c>
      <c r="H431" s="308">
        <v>100</v>
      </c>
    </row>
    <row r="432" spans="1:8" x14ac:dyDescent="0.25">
      <c r="A432" s="307" t="s">
        <v>1011</v>
      </c>
      <c r="B432" s="307" t="s">
        <v>1012</v>
      </c>
      <c r="C432" s="308">
        <v>358123500</v>
      </c>
      <c r="D432" s="308">
        <v>71820932.599999994</v>
      </c>
      <c r="E432" s="308">
        <v>40804864</v>
      </c>
      <c r="F432" s="308">
        <v>112625796.59999999</v>
      </c>
      <c r="G432" s="308">
        <v>245497703.40000001</v>
      </c>
      <c r="H432" s="308">
        <v>68.551100000000005</v>
      </c>
    </row>
    <row r="433" spans="1:8" x14ac:dyDescent="0.25">
      <c r="A433" s="307" t="s">
        <v>1013</v>
      </c>
      <c r="B433" s="307" t="s">
        <v>1014</v>
      </c>
      <c r="C433" s="308">
        <v>358123500</v>
      </c>
      <c r="D433" s="308">
        <v>71820932.599999994</v>
      </c>
      <c r="E433" s="308">
        <v>40804864</v>
      </c>
      <c r="F433" s="308">
        <v>112625796.59999999</v>
      </c>
      <c r="G433" s="308">
        <v>245497703.40000001</v>
      </c>
      <c r="H433" s="308">
        <v>68.551100000000005</v>
      </c>
    </row>
    <row r="434" spans="1:8" x14ac:dyDescent="0.25">
      <c r="A434" s="307" t="s">
        <v>1015</v>
      </c>
      <c r="B434" s="307" t="s">
        <v>542</v>
      </c>
      <c r="C434" s="308">
        <v>216772000</v>
      </c>
      <c r="D434" s="308">
        <v>58050000</v>
      </c>
      <c r="E434" s="308">
        <v>18955000</v>
      </c>
      <c r="F434" s="308">
        <v>77005000</v>
      </c>
      <c r="G434" s="308">
        <v>139767000</v>
      </c>
      <c r="H434" s="308">
        <v>64.476500000000001</v>
      </c>
    </row>
    <row r="435" spans="1:8" x14ac:dyDescent="0.25">
      <c r="A435" s="307" t="s">
        <v>1016</v>
      </c>
      <c r="B435" s="307" t="s">
        <v>561</v>
      </c>
      <c r="C435" s="308">
        <v>1230000</v>
      </c>
      <c r="D435" s="308">
        <v>0</v>
      </c>
      <c r="E435" s="308">
        <v>0</v>
      </c>
      <c r="F435" s="308">
        <v>0</v>
      </c>
      <c r="G435" s="308">
        <v>1230000</v>
      </c>
      <c r="H435" s="308">
        <v>100</v>
      </c>
    </row>
    <row r="436" spans="1:8" x14ac:dyDescent="0.25">
      <c r="A436" s="307" t="s">
        <v>1017</v>
      </c>
      <c r="B436" s="307" t="s">
        <v>562</v>
      </c>
      <c r="C436" s="308">
        <v>1230000</v>
      </c>
      <c r="D436" s="308">
        <v>0</v>
      </c>
      <c r="E436" s="308">
        <v>0</v>
      </c>
      <c r="F436" s="308">
        <v>0</v>
      </c>
      <c r="G436" s="308">
        <v>1230000</v>
      </c>
      <c r="H436" s="308">
        <v>100</v>
      </c>
    </row>
    <row r="437" spans="1:8" x14ac:dyDescent="0.25">
      <c r="A437" s="307" t="s">
        <v>1018</v>
      </c>
      <c r="B437" s="307" t="s">
        <v>547</v>
      </c>
      <c r="C437" s="308">
        <v>215542000</v>
      </c>
      <c r="D437" s="308">
        <v>58050000</v>
      </c>
      <c r="E437" s="308">
        <v>18955000</v>
      </c>
      <c r="F437" s="308">
        <v>77005000</v>
      </c>
      <c r="G437" s="308">
        <v>138537000</v>
      </c>
      <c r="H437" s="308">
        <v>64.273799999999994</v>
      </c>
    </row>
    <row r="438" spans="1:8" x14ac:dyDescent="0.25">
      <c r="A438" s="307" t="s">
        <v>1019</v>
      </c>
      <c r="B438" s="307" t="s">
        <v>592</v>
      </c>
      <c r="C438" s="308">
        <v>215542000</v>
      </c>
      <c r="D438" s="308">
        <v>58050000</v>
      </c>
      <c r="E438" s="308">
        <v>18955000</v>
      </c>
      <c r="F438" s="308">
        <v>77005000</v>
      </c>
      <c r="G438" s="308">
        <v>138537000</v>
      </c>
      <c r="H438" s="308">
        <v>64.273799999999994</v>
      </c>
    </row>
    <row r="439" spans="1:8" x14ac:dyDescent="0.25">
      <c r="A439" s="307" t="s">
        <v>1020</v>
      </c>
      <c r="B439" s="307" t="s">
        <v>543</v>
      </c>
      <c r="C439" s="308">
        <v>114801500</v>
      </c>
      <c r="D439" s="308">
        <v>13770932.6</v>
      </c>
      <c r="E439" s="308">
        <v>21849864</v>
      </c>
      <c r="F439" s="308">
        <v>35620796.600000001</v>
      </c>
      <c r="G439" s="308">
        <v>79180703.400000006</v>
      </c>
      <c r="H439" s="308">
        <v>68.971800000000002</v>
      </c>
    </row>
    <row r="440" spans="1:8" x14ac:dyDescent="0.25">
      <c r="A440" s="307" t="s">
        <v>1021</v>
      </c>
      <c r="B440" s="307" t="s">
        <v>544</v>
      </c>
      <c r="C440" s="308">
        <v>59150000</v>
      </c>
      <c r="D440" s="308">
        <v>11800000</v>
      </c>
      <c r="E440" s="308">
        <v>1000000</v>
      </c>
      <c r="F440" s="308">
        <v>12800000</v>
      </c>
      <c r="G440" s="308">
        <v>46350000</v>
      </c>
      <c r="H440" s="308">
        <v>78.360100000000003</v>
      </c>
    </row>
    <row r="441" spans="1:8" x14ac:dyDescent="0.25">
      <c r="A441" s="307" t="s">
        <v>1022</v>
      </c>
      <c r="B441" s="307" t="s">
        <v>551</v>
      </c>
      <c r="C441" s="308">
        <v>2538000</v>
      </c>
      <c r="D441" s="308">
        <v>1500000</v>
      </c>
      <c r="E441" s="308">
        <v>0</v>
      </c>
      <c r="F441" s="308">
        <v>1500000</v>
      </c>
      <c r="G441" s="308">
        <v>1038000</v>
      </c>
      <c r="H441" s="308">
        <v>40.898299999999999</v>
      </c>
    </row>
    <row r="442" spans="1:8" x14ac:dyDescent="0.25">
      <c r="A442" s="307" t="s">
        <v>1023</v>
      </c>
      <c r="B442" s="307" t="s">
        <v>545</v>
      </c>
      <c r="C442" s="308">
        <v>29383000</v>
      </c>
      <c r="D442" s="308">
        <v>5000000</v>
      </c>
      <c r="E442" s="308">
        <v>0</v>
      </c>
      <c r="F442" s="308">
        <v>5000000</v>
      </c>
      <c r="G442" s="308">
        <v>24383000</v>
      </c>
      <c r="H442" s="308">
        <v>82.983400000000003</v>
      </c>
    </row>
    <row r="443" spans="1:8" x14ac:dyDescent="0.25">
      <c r="A443" s="307" t="s">
        <v>1024</v>
      </c>
      <c r="B443" s="307" t="s">
        <v>548</v>
      </c>
      <c r="C443" s="308">
        <v>17249000</v>
      </c>
      <c r="D443" s="308">
        <v>4500000</v>
      </c>
      <c r="E443" s="308">
        <v>0</v>
      </c>
      <c r="F443" s="308">
        <v>4500000</v>
      </c>
      <c r="G443" s="308">
        <v>12749000</v>
      </c>
      <c r="H443" s="308">
        <v>73.911500000000004</v>
      </c>
    </row>
    <row r="444" spans="1:8" x14ac:dyDescent="0.25">
      <c r="A444" s="307" t="s">
        <v>1025</v>
      </c>
      <c r="B444" s="307" t="s">
        <v>1026</v>
      </c>
      <c r="C444" s="308">
        <v>9980000</v>
      </c>
      <c r="D444" s="308">
        <v>800000</v>
      </c>
      <c r="E444" s="308">
        <v>1000000</v>
      </c>
      <c r="F444" s="308">
        <v>1800000</v>
      </c>
      <c r="G444" s="308">
        <v>8180000</v>
      </c>
      <c r="H444" s="308">
        <v>81.963899999999995</v>
      </c>
    </row>
    <row r="445" spans="1:8" x14ac:dyDescent="0.25">
      <c r="A445" s="307" t="s">
        <v>1027</v>
      </c>
      <c r="B445" s="307" t="s">
        <v>593</v>
      </c>
      <c r="C445" s="308">
        <v>33766500</v>
      </c>
      <c r="D445" s="308">
        <v>0</v>
      </c>
      <c r="E445" s="308">
        <v>20000000</v>
      </c>
      <c r="F445" s="308">
        <v>20000000</v>
      </c>
      <c r="G445" s="308">
        <v>13766500</v>
      </c>
      <c r="H445" s="308">
        <v>40.7697</v>
      </c>
    </row>
    <row r="446" spans="1:8" x14ac:dyDescent="0.25">
      <c r="A446" s="307" t="s">
        <v>1028</v>
      </c>
      <c r="B446" s="307" t="s">
        <v>620</v>
      </c>
      <c r="C446" s="308">
        <v>33766500</v>
      </c>
      <c r="D446" s="308">
        <v>0</v>
      </c>
      <c r="E446" s="308">
        <v>20000000</v>
      </c>
      <c r="F446" s="308">
        <v>20000000</v>
      </c>
      <c r="G446" s="308">
        <v>13766500</v>
      </c>
      <c r="H446" s="308">
        <v>40.7697</v>
      </c>
    </row>
    <row r="447" spans="1:8" x14ac:dyDescent="0.25">
      <c r="A447" s="307" t="s">
        <v>1029</v>
      </c>
      <c r="B447" s="307" t="s">
        <v>546</v>
      </c>
      <c r="C447" s="308">
        <v>2100000</v>
      </c>
      <c r="D447" s="308">
        <v>700000</v>
      </c>
      <c r="E447" s="308">
        <v>0</v>
      </c>
      <c r="F447" s="308">
        <v>700000</v>
      </c>
      <c r="G447" s="308">
        <v>1400000</v>
      </c>
      <c r="H447" s="308">
        <v>66.666700000000006</v>
      </c>
    </row>
    <row r="448" spans="1:8" x14ac:dyDescent="0.25">
      <c r="A448" s="307" t="s">
        <v>1030</v>
      </c>
      <c r="B448" s="307" t="s">
        <v>594</v>
      </c>
      <c r="C448" s="308">
        <v>2100000</v>
      </c>
      <c r="D448" s="308">
        <v>700000</v>
      </c>
      <c r="E448" s="308">
        <v>0</v>
      </c>
      <c r="F448" s="308">
        <v>700000</v>
      </c>
      <c r="G448" s="308">
        <v>1400000</v>
      </c>
      <c r="H448" s="308">
        <v>66.666700000000006</v>
      </c>
    </row>
    <row r="449" spans="1:8" x14ac:dyDescent="0.25">
      <c r="A449" s="307" t="s">
        <v>1031</v>
      </c>
      <c r="B449" s="307" t="s">
        <v>549</v>
      </c>
      <c r="C449" s="308">
        <v>9860000</v>
      </c>
      <c r="D449" s="308">
        <v>1270932.6000000001</v>
      </c>
      <c r="E449" s="308">
        <v>849864</v>
      </c>
      <c r="F449" s="308">
        <v>2120796.6</v>
      </c>
      <c r="G449" s="308">
        <v>7739203.4000000004</v>
      </c>
      <c r="H449" s="308">
        <v>78.490899999999996</v>
      </c>
    </row>
    <row r="450" spans="1:8" x14ac:dyDescent="0.25">
      <c r="A450" s="307" t="s">
        <v>1032</v>
      </c>
      <c r="B450" s="307" t="s">
        <v>550</v>
      </c>
      <c r="C450" s="308">
        <v>9860000</v>
      </c>
      <c r="D450" s="308">
        <v>1270932.6000000001</v>
      </c>
      <c r="E450" s="308">
        <v>849864</v>
      </c>
      <c r="F450" s="308">
        <v>2120796.6</v>
      </c>
      <c r="G450" s="308">
        <v>7739203.4000000004</v>
      </c>
      <c r="H450" s="308">
        <v>78.490899999999996</v>
      </c>
    </row>
    <row r="451" spans="1:8" x14ac:dyDescent="0.25">
      <c r="A451" s="307" t="s">
        <v>1033</v>
      </c>
      <c r="B451" s="307" t="s">
        <v>553</v>
      </c>
      <c r="C451" s="308">
        <v>590000</v>
      </c>
      <c r="D451" s="308">
        <v>0</v>
      </c>
      <c r="E451" s="308">
        <v>0</v>
      </c>
      <c r="F451" s="308">
        <v>0</v>
      </c>
      <c r="G451" s="308">
        <v>590000</v>
      </c>
      <c r="H451" s="308">
        <v>100</v>
      </c>
    </row>
    <row r="452" spans="1:8" x14ac:dyDescent="0.25">
      <c r="A452" s="307" t="s">
        <v>1034</v>
      </c>
      <c r="B452" s="307" t="s">
        <v>555</v>
      </c>
      <c r="C452" s="308">
        <v>590000</v>
      </c>
      <c r="D452" s="308">
        <v>0</v>
      </c>
      <c r="E452" s="308">
        <v>0</v>
      </c>
      <c r="F452" s="308">
        <v>0</v>
      </c>
      <c r="G452" s="308">
        <v>590000</v>
      </c>
      <c r="H452" s="308">
        <v>100</v>
      </c>
    </row>
    <row r="453" spans="1:8" x14ac:dyDescent="0.25">
      <c r="A453" s="307" t="s">
        <v>1035</v>
      </c>
      <c r="B453" s="307" t="s">
        <v>556</v>
      </c>
      <c r="C453" s="308">
        <v>0</v>
      </c>
      <c r="D453" s="308">
        <v>0</v>
      </c>
      <c r="E453" s="308">
        <v>0</v>
      </c>
      <c r="F453" s="308">
        <v>0</v>
      </c>
      <c r="G453" s="308">
        <v>0</v>
      </c>
      <c r="H453" s="308">
        <v>0</v>
      </c>
    </row>
    <row r="454" spans="1:8" x14ac:dyDescent="0.25">
      <c r="A454" s="307" t="s">
        <v>1036</v>
      </c>
      <c r="B454" s="307" t="s">
        <v>617</v>
      </c>
      <c r="C454" s="308">
        <v>0</v>
      </c>
      <c r="D454" s="308">
        <v>0</v>
      </c>
      <c r="E454" s="308">
        <v>0</v>
      </c>
      <c r="F454" s="308">
        <v>0</v>
      </c>
      <c r="G454" s="308">
        <v>0</v>
      </c>
      <c r="H454" s="308">
        <v>0</v>
      </c>
    </row>
    <row r="455" spans="1:8" x14ac:dyDescent="0.25">
      <c r="A455" s="307" t="s">
        <v>1037</v>
      </c>
      <c r="B455" s="307" t="s">
        <v>1038</v>
      </c>
      <c r="C455" s="308">
        <v>7310000</v>
      </c>
      <c r="D455" s="308">
        <v>0</v>
      </c>
      <c r="E455" s="308">
        <v>0</v>
      </c>
      <c r="F455" s="308">
        <v>0</v>
      </c>
      <c r="G455" s="308">
        <v>7310000</v>
      </c>
      <c r="H455" s="308">
        <v>100</v>
      </c>
    </row>
    <row r="456" spans="1:8" x14ac:dyDescent="0.25">
      <c r="A456" s="307" t="s">
        <v>1039</v>
      </c>
      <c r="B456" s="307" t="s">
        <v>1040</v>
      </c>
      <c r="C456" s="308">
        <v>7310000</v>
      </c>
      <c r="D456" s="308">
        <v>0</v>
      </c>
      <c r="E456" s="308">
        <v>0</v>
      </c>
      <c r="F456" s="308">
        <v>0</v>
      </c>
      <c r="G456" s="308">
        <v>7310000</v>
      </c>
      <c r="H456" s="308">
        <v>100</v>
      </c>
    </row>
    <row r="457" spans="1:8" x14ac:dyDescent="0.25">
      <c r="A457" s="307" t="s">
        <v>1041</v>
      </c>
      <c r="B457" s="307" t="s">
        <v>558</v>
      </c>
      <c r="C457" s="308">
        <v>2025000</v>
      </c>
      <c r="D457" s="308">
        <v>0</v>
      </c>
      <c r="E457" s="308">
        <v>0</v>
      </c>
      <c r="F457" s="308">
        <v>0</v>
      </c>
      <c r="G457" s="308">
        <v>2025000</v>
      </c>
      <c r="H457" s="308">
        <v>100</v>
      </c>
    </row>
    <row r="458" spans="1:8" x14ac:dyDescent="0.25">
      <c r="A458" s="307" t="s">
        <v>1042</v>
      </c>
      <c r="B458" s="307" t="s">
        <v>559</v>
      </c>
      <c r="C458" s="308">
        <v>2025000</v>
      </c>
      <c r="D458" s="308">
        <v>0</v>
      </c>
      <c r="E458" s="308">
        <v>0</v>
      </c>
      <c r="F458" s="308">
        <v>0</v>
      </c>
      <c r="G458" s="308">
        <v>2025000</v>
      </c>
      <c r="H458" s="308">
        <v>100</v>
      </c>
    </row>
    <row r="459" spans="1:8" x14ac:dyDescent="0.25">
      <c r="A459" s="307" t="s">
        <v>1043</v>
      </c>
      <c r="B459" s="307" t="s">
        <v>1044</v>
      </c>
      <c r="C459" s="308">
        <v>0</v>
      </c>
      <c r="D459" s="308">
        <v>0</v>
      </c>
      <c r="E459" s="308">
        <v>0</v>
      </c>
      <c r="F459" s="308">
        <v>0</v>
      </c>
      <c r="G459" s="308">
        <v>0</v>
      </c>
      <c r="H459" s="308">
        <v>0</v>
      </c>
    </row>
    <row r="460" spans="1:8" x14ac:dyDescent="0.25">
      <c r="A460" s="307" t="s">
        <v>1045</v>
      </c>
      <c r="B460" s="307" t="s">
        <v>1046</v>
      </c>
      <c r="C460" s="308">
        <v>0</v>
      </c>
      <c r="D460" s="308">
        <v>0</v>
      </c>
      <c r="E460" s="308">
        <v>0</v>
      </c>
      <c r="F460" s="308">
        <v>0</v>
      </c>
      <c r="G460" s="308">
        <v>0</v>
      </c>
      <c r="H460" s="308">
        <v>0</v>
      </c>
    </row>
    <row r="461" spans="1:8" x14ac:dyDescent="0.25">
      <c r="A461" s="307" t="s">
        <v>1047</v>
      </c>
      <c r="B461" s="307" t="s">
        <v>568</v>
      </c>
      <c r="C461" s="308">
        <v>26550000</v>
      </c>
      <c r="D461" s="308">
        <v>0</v>
      </c>
      <c r="E461" s="308">
        <v>0</v>
      </c>
      <c r="F461" s="308">
        <v>0</v>
      </c>
      <c r="G461" s="308">
        <v>26550000</v>
      </c>
      <c r="H461" s="308">
        <v>100</v>
      </c>
    </row>
    <row r="462" spans="1:8" x14ac:dyDescent="0.25">
      <c r="A462" s="307" t="s">
        <v>1048</v>
      </c>
      <c r="B462" s="307" t="s">
        <v>1049</v>
      </c>
      <c r="C462" s="308">
        <v>4500000</v>
      </c>
      <c r="D462" s="308">
        <v>0</v>
      </c>
      <c r="E462" s="308">
        <v>0</v>
      </c>
      <c r="F462" s="308">
        <v>0</v>
      </c>
      <c r="G462" s="308">
        <v>4500000</v>
      </c>
      <c r="H462" s="308">
        <v>100</v>
      </c>
    </row>
    <row r="463" spans="1:8" x14ac:dyDescent="0.25">
      <c r="A463" s="307" t="s">
        <v>1050</v>
      </c>
      <c r="B463" s="307" t="s">
        <v>1051</v>
      </c>
      <c r="C463" s="308">
        <v>4500000</v>
      </c>
      <c r="D463" s="308">
        <v>0</v>
      </c>
      <c r="E463" s="308">
        <v>0</v>
      </c>
      <c r="F463" s="308">
        <v>0</v>
      </c>
      <c r="G463" s="308">
        <v>4500000</v>
      </c>
      <c r="H463" s="308">
        <v>100</v>
      </c>
    </row>
    <row r="464" spans="1:8" x14ac:dyDescent="0.25">
      <c r="A464" s="307" t="s">
        <v>1052</v>
      </c>
      <c r="B464" s="307" t="s">
        <v>658</v>
      </c>
      <c r="C464" s="308">
        <v>7500000</v>
      </c>
      <c r="D464" s="308">
        <v>0</v>
      </c>
      <c r="E464" s="308">
        <v>0</v>
      </c>
      <c r="F464" s="308">
        <v>0</v>
      </c>
      <c r="G464" s="308">
        <v>7500000</v>
      </c>
      <c r="H464" s="308">
        <v>100</v>
      </c>
    </row>
    <row r="465" spans="1:8" x14ac:dyDescent="0.25">
      <c r="A465" s="307" t="s">
        <v>1053</v>
      </c>
      <c r="B465" s="307" t="s">
        <v>1054</v>
      </c>
      <c r="C465" s="308">
        <v>7500000</v>
      </c>
      <c r="D465" s="308">
        <v>0</v>
      </c>
      <c r="E465" s="308">
        <v>0</v>
      </c>
      <c r="F465" s="308">
        <v>0</v>
      </c>
      <c r="G465" s="308">
        <v>7500000</v>
      </c>
      <c r="H465" s="308">
        <v>100</v>
      </c>
    </row>
    <row r="466" spans="1:8" x14ac:dyDescent="0.25">
      <c r="A466" s="307" t="s">
        <v>1055</v>
      </c>
      <c r="B466" s="307" t="s">
        <v>597</v>
      </c>
      <c r="C466" s="308">
        <v>14550000</v>
      </c>
      <c r="D466" s="308">
        <v>0</v>
      </c>
      <c r="E466" s="308">
        <v>0</v>
      </c>
      <c r="F466" s="308">
        <v>0</v>
      </c>
      <c r="G466" s="308">
        <v>14550000</v>
      </c>
      <c r="H466" s="308">
        <v>100</v>
      </c>
    </row>
    <row r="467" spans="1:8" x14ac:dyDescent="0.25">
      <c r="A467" s="307" t="s">
        <v>1056</v>
      </c>
      <c r="B467" s="307" t="s">
        <v>1057</v>
      </c>
      <c r="C467" s="308">
        <v>14550000</v>
      </c>
      <c r="D467" s="308">
        <v>0</v>
      </c>
      <c r="E467" s="308">
        <v>0</v>
      </c>
      <c r="F467" s="308">
        <v>0</v>
      </c>
      <c r="G467" s="308">
        <v>14550000</v>
      </c>
      <c r="H467" s="308">
        <v>100</v>
      </c>
    </row>
    <row r="468" spans="1:8" x14ac:dyDescent="0.25">
      <c r="A468" s="307" t="s">
        <v>1058</v>
      </c>
      <c r="B468" s="307" t="s">
        <v>1059</v>
      </c>
      <c r="C468" s="308">
        <v>400000000</v>
      </c>
      <c r="D468" s="308">
        <v>292000000</v>
      </c>
      <c r="E468" s="308">
        <v>13445000</v>
      </c>
      <c r="F468" s="308">
        <v>305445000</v>
      </c>
      <c r="G468" s="308">
        <v>94555000</v>
      </c>
      <c r="H468" s="308">
        <v>23.6388</v>
      </c>
    </row>
    <row r="469" spans="1:8" x14ac:dyDescent="0.25">
      <c r="A469" s="307" t="s">
        <v>1060</v>
      </c>
      <c r="B469" s="307" t="s">
        <v>1061</v>
      </c>
      <c r="C469" s="308">
        <v>400000000</v>
      </c>
      <c r="D469" s="308">
        <v>292000000</v>
      </c>
      <c r="E469" s="308">
        <v>13445000</v>
      </c>
      <c r="F469" s="308">
        <v>305445000</v>
      </c>
      <c r="G469" s="308">
        <v>94555000</v>
      </c>
      <c r="H469" s="308">
        <v>23.6388</v>
      </c>
    </row>
    <row r="470" spans="1:8" x14ac:dyDescent="0.25">
      <c r="A470" s="307" t="s">
        <v>1062</v>
      </c>
      <c r="B470" s="307" t="s">
        <v>568</v>
      </c>
      <c r="C470" s="308">
        <v>400000000</v>
      </c>
      <c r="D470" s="308">
        <v>292000000</v>
      </c>
      <c r="E470" s="308">
        <v>13445000</v>
      </c>
      <c r="F470" s="308">
        <v>305445000</v>
      </c>
      <c r="G470" s="308">
        <v>94555000</v>
      </c>
      <c r="H470" s="308">
        <v>23.6388</v>
      </c>
    </row>
    <row r="471" spans="1:8" x14ac:dyDescent="0.25">
      <c r="A471" s="361" t="s">
        <v>1063</v>
      </c>
      <c r="B471" s="361" t="s">
        <v>1064</v>
      </c>
      <c r="C471" s="362">
        <v>400000000</v>
      </c>
      <c r="D471" s="308">
        <v>292000000</v>
      </c>
      <c r="E471" s="308">
        <v>13445000</v>
      </c>
      <c r="F471" s="308">
        <v>305445000</v>
      </c>
      <c r="G471" s="308">
        <v>94555000</v>
      </c>
      <c r="H471" s="308">
        <v>23.6388</v>
      </c>
    </row>
    <row r="472" spans="1:8" x14ac:dyDescent="0.25">
      <c r="A472" s="307" t="s">
        <v>1065</v>
      </c>
      <c r="B472" s="307" t="s">
        <v>562</v>
      </c>
      <c r="C472" s="308">
        <v>930000</v>
      </c>
      <c r="D472" s="308">
        <v>0</v>
      </c>
      <c r="E472" s="308">
        <v>930000</v>
      </c>
      <c r="F472" s="308">
        <v>930000</v>
      </c>
      <c r="G472" s="308">
        <v>0</v>
      </c>
      <c r="H472" s="308">
        <v>0</v>
      </c>
    </row>
    <row r="473" spans="1:8" x14ac:dyDescent="0.25">
      <c r="A473" s="307" t="s">
        <v>1065</v>
      </c>
      <c r="B473" s="307" t="s">
        <v>572</v>
      </c>
      <c r="C473" s="308">
        <v>8800000</v>
      </c>
      <c r="D473" s="308">
        <v>0</v>
      </c>
      <c r="E473" s="308">
        <v>8200000</v>
      </c>
      <c r="F473" s="308">
        <v>8200000</v>
      </c>
      <c r="G473" s="308">
        <v>600000</v>
      </c>
      <c r="H473" s="308">
        <v>6.8182</v>
      </c>
    </row>
    <row r="474" spans="1:8" x14ac:dyDescent="0.25">
      <c r="A474" s="307" t="s">
        <v>1065</v>
      </c>
      <c r="B474" s="307" t="s">
        <v>573</v>
      </c>
      <c r="C474" s="308">
        <v>1705000</v>
      </c>
      <c r="D474" s="308">
        <v>0</v>
      </c>
      <c r="E474" s="308">
        <v>1705000</v>
      </c>
      <c r="F474" s="308">
        <v>1705000</v>
      </c>
      <c r="G474" s="308">
        <v>0</v>
      </c>
      <c r="H474" s="308">
        <v>0</v>
      </c>
    </row>
    <row r="475" spans="1:8" x14ac:dyDescent="0.25">
      <c r="A475" s="307" t="s">
        <v>1065</v>
      </c>
      <c r="B475" s="307" t="s">
        <v>551</v>
      </c>
      <c r="C475" s="308">
        <v>790000</v>
      </c>
      <c r="D475" s="308">
        <v>0</v>
      </c>
      <c r="E475" s="308">
        <v>790000</v>
      </c>
      <c r="F475" s="308">
        <v>790000</v>
      </c>
      <c r="G475" s="308">
        <v>0</v>
      </c>
      <c r="H475" s="308">
        <v>0</v>
      </c>
    </row>
    <row r="476" spans="1:8" x14ac:dyDescent="0.25">
      <c r="A476" s="307" t="s">
        <v>1065</v>
      </c>
      <c r="B476" s="307" t="s">
        <v>557</v>
      </c>
      <c r="C476" s="308">
        <v>2650000</v>
      </c>
      <c r="D476" s="308">
        <v>0</v>
      </c>
      <c r="E476" s="308">
        <v>1820000</v>
      </c>
      <c r="F476" s="308">
        <v>1820000</v>
      </c>
      <c r="G476" s="308">
        <v>830000</v>
      </c>
      <c r="H476" s="308">
        <v>31.320799999999998</v>
      </c>
    </row>
    <row r="477" spans="1:8" x14ac:dyDescent="0.25">
      <c r="A477" s="307" t="s">
        <v>1065</v>
      </c>
      <c r="B477" s="307" t="s">
        <v>471</v>
      </c>
      <c r="C477" s="308">
        <v>385125000</v>
      </c>
      <c r="D477" s="308">
        <v>292000000</v>
      </c>
      <c r="E477" s="308">
        <v>0</v>
      </c>
      <c r="F477" s="308">
        <v>292000000</v>
      </c>
      <c r="G477" s="308">
        <v>93125000</v>
      </c>
      <c r="H477" s="308">
        <v>24.180499999999999</v>
      </c>
    </row>
    <row r="478" spans="1:8" x14ac:dyDescent="0.25">
      <c r="A478" s="307" t="s">
        <v>1066</v>
      </c>
      <c r="B478" s="307" t="s">
        <v>1067</v>
      </c>
      <c r="C478" s="308">
        <v>3500000</v>
      </c>
      <c r="D478" s="308">
        <v>1750000</v>
      </c>
      <c r="E478" s="308">
        <v>0</v>
      </c>
      <c r="F478" s="308">
        <v>1750000</v>
      </c>
      <c r="G478" s="308">
        <v>1750000</v>
      </c>
      <c r="H478" s="308">
        <v>50</v>
      </c>
    </row>
    <row r="479" spans="1:8" x14ac:dyDescent="0.25">
      <c r="A479" s="307" t="s">
        <v>1068</v>
      </c>
      <c r="B479" s="307" t="s">
        <v>1069</v>
      </c>
      <c r="C479" s="308">
        <v>3500000</v>
      </c>
      <c r="D479" s="308">
        <v>1750000</v>
      </c>
      <c r="E479" s="308">
        <v>0</v>
      </c>
      <c r="F479" s="308">
        <v>1750000</v>
      </c>
      <c r="G479" s="308">
        <v>1750000</v>
      </c>
      <c r="H479" s="308">
        <v>50</v>
      </c>
    </row>
    <row r="480" spans="1:8" x14ac:dyDescent="0.25">
      <c r="A480" s="307" t="s">
        <v>1070</v>
      </c>
      <c r="B480" s="307" t="s">
        <v>543</v>
      </c>
      <c r="C480" s="308">
        <v>3500000</v>
      </c>
      <c r="D480" s="308">
        <v>1750000</v>
      </c>
      <c r="E480" s="308">
        <v>0</v>
      </c>
      <c r="F480" s="308">
        <v>1750000</v>
      </c>
      <c r="G480" s="308">
        <v>1750000</v>
      </c>
      <c r="H480" s="308">
        <v>50</v>
      </c>
    </row>
    <row r="481" spans="1:8" x14ac:dyDescent="0.25">
      <c r="A481" s="307" t="s">
        <v>1071</v>
      </c>
      <c r="B481" s="307" t="s">
        <v>544</v>
      </c>
      <c r="C481" s="308">
        <v>1490000</v>
      </c>
      <c r="D481" s="308">
        <v>865000</v>
      </c>
      <c r="E481" s="308">
        <v>0</v>
      </c>
      <c r="F481" s="308">
        <v>865000</v>
      </c>
      <c r="G481" s="308">
        <v>625000</v>
      </c>
      <c r="H481" s="308">
        <v>41.946300000000001</v>
      </c>
    </row>
    <row r="482" spans="1:8" x14ac:dyDescent="0.25">
      <c r="A482" s="307" t="s">
        <v>1072</v>
      </c>
      <c r="B482" s="307" t="s">
        <v>551</v>
      </c>
      <c r="C482" s="308">
        <v>1490000</v>
      </c>
      <c r="D482" s="308">
        <v>865000</v>
      </c>
      <c r="E482" s="308">
        <v>0</v>
      </c>
      <c r="F482" s="308">
        <v>865000</v>
      </c>
      <c r="G482" s="308">
        <v>625000</v>
      </c>
      <c r="H482" s="308">
        <v>41.946300000000001</v>
      </c>
    </row>
    <row r="483" spans="1:8" x14ac:dyDescent="0.25">
      <c r="A483" s="307" t="s">
        <v>1073</v>
      </c>
      <c r="B483" s="307" t="s">
        <v>553</v>
      </c>
      <c r="C483" s="308">
        <v>2010000</v>
      </c>
      <c r="D483" s="308">
        <v>885000</v>
      </c>
      <c r="E483" s="308">
        <v>0</v>
      </c>
      <c r="F483" s="308">
        <v>885000</v>
      </c>
      <c r="G483" s="308">
        <v>1125000</v>
      </c>
      <c r="H483" s="308">
        <v>55.970100000000002</v>
      </c>
    </row>
    <row r="484" spans="1:8" x14ac:dyDescent="0.25">
      <c r="A484" s="307" t="s">
        <v>1074</v>
      </c>
      <c r="B484" s="307" t="s">
        <v>555</v>
      </c>
      <c r="C484" s="308">
        <v>2010000</v>
      </c>
      <c r="D484" s="308">
        <v>885000</v>
      </c>
      <c r="E484" s="308">
        <v>0</v>
      </c>
      <c r="F484" s="308">
        <v>885000</v>
      </c>
      <c r="G484" s="308">
        <v>1125000</v>
      </c>
      <c r="H484" s="308">
        <v>55.970100000000002</v>
      </c>
    </row>
    <row r="485" spans="1:8" x14ac:dyDescent="0.25">
      <c r="A485" s="307" t="s">
        <v>1075</v>
      </c>
      <c r="B485" s="307" t="s">
        <v>1076</v>
      </c>
      <c r="C485" s="308">
        <v>25000000</v>
      </c>
      <c r="D485" s="308">
        <v>770000</v>
      </c>
      <c r="E485" s="308">
        <v>0</v>
      </c>
      <c r="F485" s="308">
        <v>770000</v>
      </c>
      <c r="G485" s="308">
        <v>24230000</v>
      </c>
      <c r="H485" s="308">
        <v>96.92</v>
      </c>
    </row>
    <row r="486" spans="1:8" x14ac:dyDescent="0.25">
      <c r="A486" s="307" t="s">
        <v>1077</v>
      </c>
      <c r="B486" s="307" t="s">
        <v>1078</v>
      </c>
      <c r="C486" s="308">
        <v>25000000</v>
      </c>
      <c r="D486" s="308">
        <v>770000</v>
      </c>
      <c r="E486" s="308">
        <v>0</v>
      </c>
      <c r="F486" s="308">
        <v>770000</v>
      </c>
      <c r="G486" s="308">
        <v>24230000</v>
      </c>
      <c r="H486" s="308">
        <v>96.92</v>
      </c>
    </row>
    <row r="487" spans="1:8" x14ac:dyDescent="0.25">
      <c r="A487" s="307" t="s">
        <v>1079</v>
      </c>
      <c r="B487" s="307" t="s">
        <v>542</v>
      </c>
      <c r="C487" s="308">
        <v>17356000</v>
      </c>
      <c r="D487" s="308">
        <v>0</v>
      </c>
      <c r="E487" s="308">
        <v>0</v>
      </c>
      <c r="F487" s="308">
        <v>0</v>
      </c>
      <c r="G487" s="308">
        <v>17356000</v>
      </c>
      <c r="H487" s="308">
        <v>100</v>
      </c>
    </row>
    <row r="488" spans="1:8" x14ac:dyDescent="0.25">
      <c r="A488" s="307" t="s">
        <v>1080</v>
      </c>
      <c r="B488" s="307" t="s">
        <v>561</v>
      </c>
      <c r="C488" s="308">
        <v>17356000</v>
      </c>
      <c r="D488" s="308">
        <v>0</v>
      </c>
      <c r="E488" s="308">
        <v>0</v>
      </c>
      <c r="F488" s="308">
        <v>0</v>
      </c>
      <c r="G488" s="308">
        <v>17356000</v>
      </c>
      <c r="H488" s="308">
        <v>100</v>
      </c>
    </row>
    <row r="489" spans="1:8" x14ac:dyDescent="0.25">
      <c r="A489" s="307" t="s">
        <v>1081</v>
      </c>
      <c r="B489" s="307" t="s">
        <v>562</v>
      </c>
      <c r="C489" s="308">
        <v>17356000</v>
      </c>
      <c r="D489" s="308">
        <v>0</v>
      </c>
      <c r="E489" s="308">
        <v>0</v>
      </c>
      <c r="F489" s="308">
        <v>0</v>
      </c>
      <c r="G489" s="308">
        <v>17356000</v>
      </c>
      <c r="H489" s="308">
        <v>100</v>
      </c>
    </row>
    <row r="490" spans="1:8" x14ac:dyDescent="0.25">
      <c r="A490" s="307" t="s">
        <v>1082</v>
      </c>
      <c r="B490" s="307" t="s">
        <v>543</v>
      </c>
      <c r="C490" s="308">
        <v>7644000</v>
      </c>
      <c r="D490" s="308">
        <v>770000</v>
      </c>
      <c r="E490" s="308">
        <v>0</v>
      </c>
      <c r="F490" s="308">
        <v>770000</v>
      </c>
      <c r="G490" s="308">
        <v>6874000</v>
      </c>
      <c r="H490" s="308">
        <v>89.926699999999997</v>
      </c>
    </row>
    <row r="491" spans="1:8" x14ac:dyDescent="0.25">
      <c r="A491" s="307" t="s">
        <v>1083</v>
      </c>
      <c r="B491" s="307" t="s">
        <v>544</v>
      </c>
      <c r="C491" s="308">
        <v>1100000</v>
      </c>
      <c r="D491" s="308">
        <v>0</v>
      </c>
      <c r="E491" s="308">
        <v>0</v>
      </c>
      <c r="F491" s="308">
        <v>0</v>
      </c>
      <c r="G491" s="308">
        <v>1100000</v>
      </c>
      <c r="H491" s="308">
        <v>100</v>
      </c>
    </row>
    <row r="492" spans="1:8" x14ac:dyDescent="0.25">
      <c r="A492" s="307" t="s">
        <v>1084</v>
      </c>
      <c r="B492" s="307" t="s">
        <v>551</v>
      </c>
      <c r="C492" s="308">
        <v>1100000</v>
      </c>
      <c r="D492" s="308">
        <v>0</v>
      </c>
      <c r="E492" s="308">
        <v>0</v>
      </c>
      <c r="F492" s="308">
        <v>0</v>
      </c>
      <c r="G492" s="308">
        <v>1100000</v>
      </c>
      <c r="H492" s="308">
        <v>100</v>
      </c>
    </row>
    <row r="493" spans="1:8" x14ac:dyDescent="0.25">
      <c r="A493" s="307" t="s">
        <v>1085</v>
      </c>
      <c r="B493" s="307" t="s">
        <v>553</v>
      </c>
      <c r="C493" s="308">
        <v>544000</v>
      </c>
      <c r="D493" s="308">
        <v>0</v>
      </c>
      <c r="E493" s="308">
        <v>0</v>
      </c>
      <c r="F493" s="308">
        <v>0</v>
      </c>
      <c r="G493" s="308">
        <v>544000</v>
      </c>
      <c r="H493" s="308">
        <v>100</v>
      </c>
    </row>
    <row r="494" spans="1:8" x14ac:dyDescent="0.25">
      <c r="A494" s="307" t="s">
        <v>1086</v>
      </c>
      <c r="B494" s="307" t="s">
        <v>555</v>
      </c>
      <c r="C494" s="308">
        <v>544000</v>
      </c>
      <c r="D494" s="308">
        <v>0</v>
      </c>
      <c r="E494" s="308">
        <v>0</v>
      </c>
      <c r="F494" s="308">
        <v>0</v>
      </c>
      <c r="G494" s="308">
        <v>544000</v>
      </c>
      <c r="H494" s="308">
        <v>100</v>
      </c>
    </row>
    <row r="495" spans="1:8" x14ac:dyDescent="0.25">
      <c r="A495" s="307" t="s">
        <v>1087</v>
      </c>
      <c r="B495" s="307" t="s">
        <v>556</v>
      </c>
      <c r="C495" s="308">
        <v>6000000</v>
      </c>
      <c r="D495" s="308">
        <v>770000</v>
      </c>
      <c r="E495" s="308">
        <v>0</v>
      </c>
      <c r="F495" s="308">
        <v>770000</v>
      </c>
      <c r="G495" s="308">
        <v>5230000</v>
      </c>
      <c r="H495" s="308">
        <v>87.166700000000006</v>
      </c>
    </row>
    <row r="496" spans="1:8" x14ac:dyDescent="0.25">
      <c r="A496" s="307" t="s">
        <v>1088</v>
      </c>
      <c r="B496" s="307" t="s">
        <v>557</v>
      </c>
      <c r="C496" s="308">
        <v>6000000</v>
      </c>
      <c r="D496" s="308">
        <v>770000</v>
      </c>
      <c r="E496" s="308">
        <v>0</v>
      </c>
      <c r="F496" s="308">
        <v>770000</v>
      </c>
      <c r="G496" s="308">
        <v>5230000</v>
      </c>
      <c r="H496" s="308">
        <v>87.166700000000006</v>
      </c>
    </row>
    <row r="497" spans="1:8" x14ac:dyDescent="0.25">
      <c r="A497" s="307"/>
      <c r="B497" s="307" t="s">
        <v>1089</v>
      </c>
      <c r="C497" s="308">
        <v>490326637277</v>
      </c>
      <c r="D497" s="308">
        <v>167287745662.79999</v>
      </c>
      <c r="E497" s="308">
        <v>39480444409</v>
      </c>
      <c r="F497" s="308">
        <v>206768190071.79999</v>
      </c>
      <c r="G497" s="308">
        <v>283558447205.20001</v>
      </c>
      <c r="H497" s="308">
        <v>57.830500000000001</v>
      </c>
    </row>
    <row r="498" spans="1:8" x14ac:dyDescent="0.25">
      <c r="A498" s="307"/>
      <c r="B498" s="307" t="s">
        <v>1090</v>
      </c>
      <c r="C498" s="308">
        <v>0</v>
      </c>
      <c r="D498" s="308">
        <v>-9914159743.7999992</v>
      </c>
      <c r="E498" s="308">
        <v>-652658909</v>
      </c>
      <c r="F498" s="308">
        <v>-10566818652.799999</v>
      </c>
      <c r="G498" s="308">
        <v>10566818652.799999</v>
      </c>
      <c r="H498" s="308">
        <v>0</v>
      </c>
    </row>
    <row r="499" spans="1:8" x14ac:dyDescent="0.25">
      <c r="A499" s="269"/>
      <c r="B499" s="269"/>
      <c r="C499" s="269"/>
      <c r="D499" s="269"/>
      <c r="E499" s="269"/>
      <c r="F499" s="298">
        <v>13308320000</v>
      </c>
      <c r="G499" s="269"/>
      <c r="H499" s="269"/>
    </row>
    <row r="500" spans="1:8" x14ac:dyDescent="0.25">
      <c r="A500" s="269"/>
      <c r="B500" s="269"/>
      <c r="C500" s="269"/>
      <c r="D500" s="269"/>
      <c r="E500" s="269"/>
      <c r="F500" s="310">
        <f>F498+F499</f>
        <v>2741501347.2000008</v>
      </c>
      <c r="G500" s="269"/>
      <c r="H500" s="269"/>
    </row>
    <row r="501" spans="1:8" x14ac:dyDescent="0.25">
      <c r="A501" s="311"/>
      <c r="B501" s="312" t="s">
        <v>1090</v>
      </c>
      <c r="C501" s="313">
        <v>0</v>
      </c>
      <c r="D501" s="314">
        <v>766380386.20000076</v>
      </c>
      <c r="E501" s="315">
        <f>F501-D501</f>
        <v>1975120961</v>
      </c>
      <c r="F501" s="314">
        <f>F500-J501</f>
        <v>2741501347.2000008</v>
      </c>
      <c r="G501" s="316">
        <v>59910917139</v>
      </c>
      <c r="H501" s="317">
        <v>0</v>
      </c>
    </row>
    <row r="502" spans="1:8" x14ac:dyDescent="0.25">
      <c r="A502" s="318"/>
      <c r="B502" s="319" t="s">
        <v>1091</v>
      </c>
      <c r="C502" s="320"/>
      <c r="D502" s="314">
        <v>2627779870</v>
      </c>
      <c r="E502" s="321">
        <f>F502-D502</f>
        <v>24739360000</v>
      </c>
      <c r="F502" s="322">
        <f>2627779870+24739360000</f>
        <v>27367139870</v>
      </c>
      <c r="G502" s="323"/>
      <c r="H502" s="324"/>
    </row>
    <row r="503" spans="1:8" x14ac:dyDescent="0.25">
      <c r="A503" s="269"/>
      <c r="B503" s="269"/>
      <c r="C503" s="269"/>
      <c r="D503" s="269"/>
      <c r="E503" s="269"/>
      <c r="F503" s="269"/>
      <c r="G503" s="269"/>
      <c r="H503" s="269"/>
    </row>
    <row r="504" spans="1:8" x14ac:dyDescent="0.25">
      <c r="A504" s="269"/>
      <c r="B504" s="269"/>
      <c r="C504" s="269"/>
      <c r="D504" s="269"/>
      <c r="E504" s="269"/>
      <c r="F504" s="269"/>
      <c r="G504" s="269"/>
      <c r="H504" s="269"/>
    </row>
    <row r="505" spans="1:8" x14ac:dyDescent="0.25">
      <c r="A505" s="269"/>
      <c r="B505" s="633" t="s">
        <v>516</v>
      </c>
      <c r="C505" s="633"/>
      <c r="D505" s="269"/>
      <c r="E505" s="269"/>
      <c r="F505" s="634">
        <v>43306</v>
      </c>
      <c r="G505" s="634"/>
      <c r="H505" s="634"/>
    </row>
    <row r="506" spans="1:8" x14ac:dyDescent="0.25">
      <c r="A506" s="269"/>
      <c r="B506" s="635" t="s">
        <v>518</v>
      </c>
      <c r="C506" s="635"/>
      <c r="D506" s="269"/>
      <c r="E506" s="325"/>
      <c r="F506" s="636" t="s">
        <v>517</v>
      </c>
      <c r="G506" s="636"/>
      <c r="H506" s="636"/>
    </row>
    <row r="507" spans="1:8" x14ac:dyDescent="0.25">
      <c r="A507" s="269"/>
      <c r="B507" s="299"/>
      <c r="C507" s="299"/>
      <c r="D507" s="269"/>
      <c r="E507" s="325"/>
      <c r="F507" s="300"/>
      <c r="G507" s="300"/>
      <c r="H507" s="301"/>
    </row>
    <row r="508" spans="1:8" x14ac:dyDescent="0.25">
      <c r="A508" s="269"/>
      <c r="B508" s="299"/>
      <c r="C508" s="299"/>
      <c r="D508" s="269"/>
      <c r="E508" s="326"/>
      <c r="F508" s="300"/>
      <c r="G508" s="300"/>
      <c r="H508" s="301"/>
    </row>
    <row r="509" spans="1:8" x14ac:dyDescent="0.25">
      <c r="A509" s="309"/>
      <c r="B509" s="299"/>
      <c r="C509" s="299"/>
      <c r="D509" s="269"/>
      <c r="E509" s="269"/>
      <c r="F509" s="300"/>
      <c r="G509" s="300"/>
      <c r="H509" s="301"/>
    </row>
    <row r="510" spans="1:8" x14ac:dyDescent="0.25">
      <c r="A510" s="309"/>
      <c r="B510" s="299"/>
      <c r="C510" s="299"/>
      <c r="D510" s="269"/>
      <c r="E510" s="310"/>
      <c r="F510" s="300"/>
      <c r="G510" s="300"/>
      <c r="H510" s="301"/>
    </row>
    <row r="511" spans="1:8" x14ac:dyDescent="0.25">
      <c r="A511" s="269"/>
      <c r="B511" s="627" t="s">
        <v>519</v>
      </c>
      <c r="C511" s="627"/>
      <c r="D511" s="269"/>
      <c r="E511" s="269"/>
      <c r="F511" s="628" t="s">
        <v>520</v>
      </c>
      <c r="G511" s="628"/>
      <c r="H511" s="628"/>
    </row>
    <row r="512" spans="1:8" x14ac:dyDescent="0.25">
      <c r="A512" s="269"/>
      <c r="B512" s="629" t="s">
        <v>521</v>
      </c>
      <c r="C512" s="629"/>
      <c r="D512" s="269"/>
      <c r="E512" s="269"/>
      <c r="F512" s="630" t="s">
        <v>522</v>
      </c>
      <c r="G512" s="630"/>
      <c r="H512" s="630"/>
    </row>
  </sheetData>
  <mergeCells count="10">
    <mergeCell ref="B511:C511"/>
    <mergeCell ref="F511:H511"/>
    <mergeCell ref="B512:C512"/>
    <mergeCell ref="F512:H512"/>
    <mergeCell ref="A1:H1"/>
    <mergeCell ref="B3:C3"/>
    <mergeCell ref="B505:C505"/>
    <mergeCell ref="F505:H505"/>
    <mergeCell ref="B506:C506"/>
    <mergeCell ref="F506:H50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7"/>
  <sheetViews>
    <sheetView zoomScale="75" zoomScaleNormal="75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37.140625" customWidth="1"/>
    <col min="2" max="2" width="70" customWidth="1"/>
    <col min="3" max="3" width="19.28515625" customWidth="1"/>
    <col min="4" max="4" width="18.140625" customWidth="1"/>
    <col min="5" max="5" width="19.5703125" customWidth="1"/>
    <col min="6" max="6" width="31.28515625" customWidth="1"/>
    <col min="7" max="7" width="20" customWidth="1"/>
    <col min="8" max="8" width="20.140625" customWidth="1"/>
  </cols>
  <sheetData>
    <row r="1" spans="1:8" x14ac:dyDescent="0.25">
      <c r="A1" s="631" t="s">
        <v>529</v>
      </c>
      <c r="B1" s="625"/>
      <c r="C1" s="625"/>
      <c r="D1" s="625"/>
      <c r="E1" s="625"/>
      <c r="F1" s="625"/>
      <c r="G1" s="625"/>
      <c r="H1" s="625"/>
    </row>
    <row r="3" spans="1:8" x14ac:dyDescent="0.25">
      <c r="A3" t="s">
        <v>524</v>
      </c>
      <c r="B3" t="s">
        <v>525</v>
      </c>
    </row>
    <row r="4" spans="1:8" x14ac:dyDescent="0.25">
      <c r="A4" t="s">
        <v>526</v>
      </c>
      <c r="B4" t="s">
        <v>1173</v>
      </c>
    </row>
    <row r="6" spans="1:8" ht="24.95" customHeight="1" x14ac:dyDescent="0.25">
      <c r="A6" s="304" t="s">
        <v>1</v>
      </c>
      <c r="B6" s="304" t="s">
        <v>535</v>
      </c>
      <c r="C6" s="306" t="s">
        <v>536</v>
      </c>
      <c r="D6" s="306" t="s">
        <v>537</v>
      </c>
      <c r="E6" s="306" t="s">
        <v>538</v>
      </c>
      <c r="F6" s="306" t="s">
        <v>539</v>
      </c>
      <c r="G6" s="306" t="s">
        <v>540</v>
      </c>
      <c r="H6" s="306" t="s">
        <v>541</v>
      </c>
    </row>
    <row r="7" spans="1:8" x14ac:dyDescent="0.25">
      <c r="A7" s="374"/>
      <c r="B7" s="374" t="s">
        <v>1174</v>
      </c>
      <c r="C7" s="375">
        <v>0</v>
      </c>
      <c r="D7" s="375">
        <v>318480848152</v>
      </c>
      <c r="E7" s="375">
        <v>20995719048</v>
      </c>
      <c r="F7" s="375">
        <v>339476567200</v>
      </c>
      <c r="G7" s="375">
        <v>339476567200</v>
      </c>
      <c r="H7" s="375">
        <v>0</v>
      </c>
    </row>
    <row r="8" spans="1:8" x14ac:dyDescent="0.25">
      <c r="A8" s="374"/>
      <c r="B8" s="374" t="s">
        <v>1175</v>
      </c>
      <c r="C8" s="375">
        <v>0</v>
      </c>
      <c r="D8" s="375">
        <v>28413290</v>
      </c>
      <c r="E8" s="375">
        <v>0</v>
      </c>
      <c r="F8" s="375">
        <v>28413290</v>
      </c>
      <c r="G8" s="375">
        <v>28413290</v>
      </c>
      <c r="H8" s="375">
        <v>0</v>
      </c>
    </row>
    <row r="9" spans="1:8" x14ac:dyDescent="0.25">
      <c r="A9" s="374" t="s">
        <v>1176</v>
      </c>
      <c r="B9" s="374" t="s">
        <v>1177</v>
      </c>
      <c r="C9" s="375">
        <v>514499992695</v>
      </c>
      <c r="D9" s="375">
        <v>346536386042.79999</v>
      </c>
      <c r="E9" s="375">
        <v>20273181212</v>
      </c>
      <c r="F9" s="375">
        <v>366809567254.79999</v>
      </c>
      <c r="G9" s="375">
        <v>147690425440.20001</v>
      </c>
      <c r="H9" s="375">
        <v>28.7056</v>
      </c>
    </row>
    <row r="10" spans="1:8" x14ac:dyDescent="0.25">
      <c r="A10" s="374" t="s">
        <v>1178</v>
      </c>
      <c r="B10" s="374" t="s">
        <v>1179</v>
      </c>
      <c r="C10" s="375">
        <v>407626872924</v>
      </c>
      <c r="D10" s="375">
        <v>291806699640</v>
      </c>
      <c r="E10" s="375">
        <v>18468372631</v>
      </c>
      <c r="F10" s="375">
        <v>310275072271</v>
      </c>
      <c r="G10" s="375">
        <v>97351800653</v>
      </c>
      <c r="H10" s="375">
        <v>23.8826</v>
      </c>
    </row>
    <row r="11" spans="1:8" x14ac:dyDescent="0.25">
      <c r="A11" s="374" t="s">
        <v>1180</v>
      </c>
      <c r="B11" s="374" t="s">
        <v>542</v>
      </c>
      <c r="C11" s="375">
        <v>407626872924</v>
      </c>
      <c r="D11" s="375">
        <v>291806699640</v>
      </c>
      <c r="E11" s="375">
        <v>18468372631</v>
      </c>
      <c r="F11" s="375">
        <v>310275072271</v>
      </c>
      <c r="G11" s="375">
        <v>97351800653</v>
      </c>
      <c r="H11" s="375">
        <v>23.8826</v>
      </c>
    </row>
    <row r="12" spans="1:8" x14ac:dyDescent="0.25">
      <c r="A12" s="374" t="s">
        <v>1181</v>
      </c>
      <c r="B12" s="374" t="s">
        <v>1182</v>
      </c>
      <c r="C12" s="375">
        <v>256825228824</v>
      </c>
      <c r="D12" s="375">
        <v>215653695840</v>
      </c>
      <c r="E12" s="375">
        <v>17602552031</v>
      </c>
      <c r="F12" s="375">
        <v>233256247871</v>
      </c>
      <c r="G12" s="375">
        <v>23568980953</v>
      </c>
      <c r="H12" s="375">
        <v>9.1770999999999994</v>
      </c>
    </row>
    <row r="13" spans="1:8" x14ac:dyDescent="0.25">
      <c r="A13" s="374" t="s">
        <v>1183</v>
      </c>
      <c r="B13" s="374" t="s">
        <v>1184</v>
      </c>
      <c r="C13" s="375">
        <v>203251021903</v>
      </c>
      <c r="D13" s="375">
        <v>170652115957</v>
      </c>
      <c r="E13" s="375">
        <v>13819984100</v>
      </c>
      <c r="F13" s="375">
        <v>184472100057</v>
      </c>
      <c r="G13" s="375">
        <v>18778921846</v>
      </c>
      <c r="H13" s="375">
        <v>9.2393000000000001</v>
      </c>
    </row>
    <row r="14" spans="1:8" x14ac:dyDescent="0.25">
      <c r="A14" s="374" t="s">
        <v>1185</v>
      </c>
      <c r="B14" s="374" t="s">
        <v>1186</v>
      </c>
      <c r="C14" s="375">
        <v>18254707407</v>
      </c>
      <c r="D14" s="375">
        <v>15427432712</v>
      </c>
      <c r="E14" s="375">
        <v>1248116590</v>
      </c>
      <c r="F14" s="375">
        <v>16675549302</v>
      </c>
      <c r="G14" s="375">
        <v>1579158105</v>
      </c>
      <c r="H14" s="375">
        <v>8.6507000000000005</v>
      </c>
    </row>
    <row r="15" spans="1:8" x14ac:dyDescent="0.25">
      <c r="A15" s="374" t="s">
        <v>1187</v>
      </c>
      <c r="B15" s="374" t="s">
        <v>1188</v>
      </c>
      <c r="C15" s="375">
        <v>506434250</v>
      </c>
      <c r="D15" s="375">
        <v>427492000</v>
      </c>
      <c r="E15" s="375">
        <v>33845000</v>
      </c>
      <c r="F15" s="375">
        <v>461337000</v>
      </c>
      <c r="G15" s="375">
        <v>45097250</v>
      </c>
      <c r="H15" s="375">
        <v>8.9048999999999996</v>
      </c>
    </row>
    <row r="16" spans="1:8" x14ac:dyDescent="0.25">
      <c r="A16" s="374" t="s">
        <v>1189</v>
      </c>
      <c r="B16" s="374" t="s">
        <v>1190</v>
      </c>
      <c r="C16" s="375">
        <v>18295266395</v>
      </c>
      <c r="D16" s="375">
        <v>15435573000</v>
      </c>
      <c r="E16" s="375">
        <v>1252533000</v>
      </c>
      <c r="F16" s="375">
        <v>16688106000</v>
      </c>
      <c r="G16" s="375">
        <v>1607160395</v>
      </c>
      <c r="H16" s="375">
        <v>8.7845999999999993</v>
      </c>
    </row>
    <row r="17" spans="1:8" x14ac:dyDescent="0.25">
      <c r="A17" s="374" t="s">
        <v>1191</v>
      </c>
      <c r="B17" s="374" t="s">
        <v>1192</v>
      </c>
      <c r="C17" s="375">
        <v>930298250</v>
      </c>
      <c r="D17" s="375">
        <v>783065000</v>
      </c>
      <c r="E17" s="375">
        <v>61730000</v>
      </c>
      <c r="F17" s="375">
        <v>844795000</v>
      </c>
      <c r="G17" s="375">
        <v>85503250</v>
      </c>
      <c r="H17" s="375">
        <v>9.1910000000000007</v>
      </c>
    </row>
    <row r="18" spans="1:8" x14ac:dyDescent="0.25">
      <c r="A18" s="374" t="s">
        <v>1193</v>
      </c>
      <c r="B18" s="374" t="s">
        <v>1194</v>
      </c>
      <c r="C18" s="375">
        <v>8953802403</v>
      </c>
      <c r="D18" s="375">
        <v>7356463200</v>
      </c>
      <c r="E18" s="375">
        <v>715944120</v>
      </c>
      <c r="F18" s="375">
        <v>8072407320</v>
      </c>
      <c r="G18" s="375">
        <v>881395083</v>
      </c>
      <c r="H18" s="375">
        <v>9.8437999999999999</v>
      </c>
    </row>
    <row r="19" spans="1:8" x14ac:dyDescent="0.25">
      <c r="A19" s="374" t="s">
        <v>1195</v>
      </c>
      <c r="B19" s="374" t="s">
        <v>1196</v>
      </c>
      <c r="C19" s="375">
        <v>969770966</v>
      </c>
      <c r="D19" s="375">
        <v>918697454</v>
      </c>
      <c r="E19" s="375">
        <v>18185017</v>
      </c>
      <c r="F19" s="375">
        <v>936882471</v>
      </c>
      <c r="G19" s="375">
        <v>32888495</v>
      </c>
      <c r="H19" s="375">
        <v>3.3914</v>
      </c>
    </row>
    <row r="20" spans="1:8" x14ac:dyDescent="0.25">
      <c r="A20" s="374" t="s">
        <v>1197</v>
      </c>
      <c r="B20" s="374" t="s">
        <v>1198</v>
      </c>
      <c r="C20" s="375">
        <v>2425061</v>
      </c>
      <c r="D20" s="375">
        <v>2036566</v>
      </c>
      <c r="E20" s="375">
        <v>171013</v>
      </c>
      <c r="F20" s="375">
        <v>2207579</v>
      </c>
      <c r="G20" s="375">
        <v>217482</v>
      </c>
      <c r="H20" s="375">
        <v>8.9680999999999997</v>
      </c>
    </row>
    <row r="21" spans="1:8" x14ac:dyDescent="0.25">
      <c r="A21" s="374" t="s">
        <v>1199</v>
      </c>
      <c r="B21" s="374" t="s">
        <v>1200</v>
      </c>
      <c r="C21" s="375">
        <v>5661502189</v>
      </c>
      <c r="D21" s="375">
        <v>4650819951</v>
      </c>
      <c r="E21" s="375">
        <v>452043191</v>
      </c>
      <c r="F21" s="375">
        <v>5102863142</v>
      </c>
      <c r="G21" s="375">
        <v>558639047</v>
      </c>
      <c r="H21" s="375">
        <v>9.8673000000000002</v>
      </c>
    </row>
    <row r="22" spans="1:8" x14ac:dyDescent="0.25">
      <c r="A22" s="374" t="s">
        <v>1201</v>
      </c>
      <c r="B22" s="374" t="s">
        <v>1202</v>
      </c>
      <c r="C22" s="375">
        <v>150801644100</v>
      </c>
      <c r="D22" s="375">
        <v>76153003800</v>
      </c>
      <c r="E22" s="375">
        <v>865820600</v>
      </c>
      <c r="F22" s="375">
        <v>77018824400</v>
      </c>
      <c r="G22" s="375">
        <v>73782819700</v>
      </c>
      <c r="H22" s="375">
        <v>48.927100000000003</v>
      </c>
    </row>
    <row r="23" spans="1:8" x14ac:dyDescent="0.25">
      <c r="A23" s="374" t="s">
        <v>1203</v>
      </c>
      <c r="B23" s="374" t="s">
        <v>1204</v>
      </c>
      <c r="C23" s="375">
        <v>9709406100</v>
      </c>
      <c r="D23" s="375">
        <v>6871537300</v>
      </c>
      <c r="E23" s="375">
        <v>727320600</v>
      </c>
      <c r="F23" s="375">
        <v>7598857900</v>
      </c>
      <c r="G23" s="375">
        <v>2110548200</v>
      </c>
      <c r="H23" s="375">
        <v>21.737200000000001</v>
      </c>
    </row>
    <row r="24" spans="1:8" x14ac:dyDescent="0.25">
      <c r="A24" s="374" t="s">
        <v>1205</v>
      </c>
      <c r="B24" s="374" t="s">
        <v>1206</v>
      </c>
      <c r="C24" s="375">
        <v>1197000000</v>
      </c>
      <c r="D24" s="375">
        <v>269787500</v>
      </c>
      <c r="E24" s="375">
        <v>138500000</v>
      </c>
      <c r="F24" s="375">
        <v>408287500</v>
      </c>
      <c r="G24" s="375">
        <v>788712500</v>
      </c>
      <c r="H24" s="375">
        <v>65.890799999999999</v>
      </c>
    </row>
    <row r="25" spans="1:8" x14ac:dyDescent="0.25">
      <c r="A25" s="374" t="s">
        <v>1207</v>
      </c>
      <c r="B25" s="374" t="s">
        <v>1208</v>
      </c>
      <c r="C25" s="375">
        <v>139895238000</v>
      </c>
      <c r="D25" s="375">
        <v>69011679000</v>
      </c>
      <c r="E25" s="375">
        <v>0</v>
      </c>
      <c r="F25" s="375">
        <v>69011679000</v>
      </c>
      <c r="G25" s="375">
        <v>70883559000</v>
      </c>
      <c r="H25" s="375">
        <v>50.668999999999997</v>
      </c>
    </row>
    <row r="26" spans="1:8" x14ac:dyDescent="0.25">
      <c r="A26" s="374" t="s">
        <v>1209</v>
      </c>
      <c r="B26" s="374" t="s">
        <v>1210</v>
      </c>
      <c r="C26" s="375">
        <v>106873119771</v>
      </c>
      <c r="D26" s="375">
        <v>54729686402.800003</v>
      </c>
      <c r="E26" s="375">
        <v>1804808581</v>
      </c>
      <c r="F26" s="375">
        <v>56534494983.800003</v>
      </c>
      <c r="G26" s="375">
        <v>50338624787.199997</v>
      </c>
      <c r="H26" s="375">
        <v>47.101300000000002</v>
      </c>
    </row>
    <row r="27" spans="1:8" x14ac:dyDescent="0.25">
      <c r="A27" s="374" t="s">
        <v>1211</v>
      </c>
      <c r="B27" s="374" t="s">
        <v>1212</v>
      </c>
      <c r="C27" s="375">
        <v>1336598070</v>
      </c>
      <c r="D27" s="375">
        <v>461085165.19999999</v>
      </c>
      <c r="E27" s="375">
        <v>4075630</v>
      </c>
      <c r="F27" s="375">
        <v>465160795.19999999</v>
      </c>
      <c r="G27" s="375">
        <v>871437274.79999995</v>
      </c>
      <c r="H27" s="375">
        <v>65.1982</v>
      </c>
    </row>
    <row r="28" spans="1:8" x14ac:dyDescent="0.25">
      <c r="A28" s="374" t="s">
        <v>1213</v>
      </c>
      <c r="B28" s="374" t="s">
        <v>1214</v>
      </c>
      <c r="C28" s="375">
        <v>500000000</v>
      </c>
      <c r="D28" s="375">
        <v>189535161</v>
      </c>
      <c r="E28" s="375">
        <v>0</v>
      </c>
      <c r="F28" s="375">
        <v>189535161</v>
      </c>
      <c r="G28" s="375">
        <v>310464839</v>
      </c>
      <c r="H28" s="375">
        <v>62.093000000000004</v>
      </c>
    </row>
    <row r="29" spans="1:8" x14ac:dyDescent="0.25">
      <c r="A29" s="374" t="s">
        <v>1215</v>
      </c>
      <c r="B29" s="374" t="s">
        <v>543</v>
      </c>
      <c r="C29" s="375">
        <v>500000000</v>
      </c>
      <c r="D29" s="375">
        <v>189535161</v>
      </c>
      <c r="E29" s="375">
        <v>0</v>
      </c>
      <c r="F29" s="375">
        <v>189535161</v>
      </c>
      <c r="G29" s="375">
        <v>310464839</v>
      </c>
      <c r="H29" s="375">
        <v>62.093000000000004</v>
      </c>
    </row>
    <row r="30" spans="1:8" x14ac:dyDescent="0.25">
      <c r="A30" s="374" t="s">
        <v>1216</v>
      </c>
      <c r="B30" s="374" t="s">
        <v>544</v>
      </c>
      <c r="C30" s="375">
        <v>35080000</v>
      </c>
      <c r="D30" s="375">
        <v>10123600</v>
      </c>
      <c r="E30" s="375">
        <v>0</v>
      </c>
      <c r="F30" s="375">
        <v>10123600</v>
      </c>
      <c r="G30" s="375">
        <v>24956400</v>
      </c>
      <c r="H30" s="375">
        <v>71.141400000000004</v>
      </c>
    </row>
    <row r="31" spans="1:8" x14ac:dyDescent="0.25">
      <c r="A31" s="374" t="s">
        <v>1217</v>
      </c>
      <c r="B31" s="374" t="s">
        <v>545</v>
      </c>
      <c r="C31" s="375">
        <v>35080000</v>
      </c>
      <c r="D31" s="375">
        <v>10123600</v>
      </c>
      <c r="E31" s="375">
        <v>0</v>
      </c>
      <c r="F31" s="375">
        <v>10123600</v>
      </c>
      <c r="G31" s="375">
        <v>24956400</v>
      </c>
      <c r="H31" s="375">
        <v>71.141400000000004</v>
      </c>
    </row>
    <row r="32" spans="1:8" x14ac:dyDescent="0.25">
      <c r="A32" s="374" t="s">
        <v>1218</v>
      </c>
      <c r="B32" s="374" t="s">
        <v>546</v>
      </c>
      <c r="C32" s="375">
        <v>464920000</v>
      </c>
      <c r="D32" s="375">
        <v>179411561</v>
      </c>
      <c r="E32" s="375">
        <v>0</v>
      </c>
      <c r="F32" s="375">
        <v>179411561</v>
      </c>
      <c r="G32" s="375">
        <v>285508439</v>
      </c>
      <c r="H32" s="375">
        <v>61.410200000000003</v>
      </c>
    </row>
    <row r="33" spans="1:8" x14ac:dyDescent="0.25">
      <c r="A33" s="374" t="s">
        <v>1219</v>
      </c>
      <c r="B33" s="374" t="s">
        <v>1220</v>
      </c>
      <c r="C33" s="375">
        <v>171250000</v>
      </c>
      <c r="D33" s="375">
        <v>66419385</v>
      </c>
      <c r="E33" s="375">
        <v>0</v>
      </c>
      <c r="F33" s="375">
        <v>66419385</v>
      </c>
      <c r="G33" s="375">
        <v>104830615</v>
      </c>
      <c r="H33" s="375">
        <v>61.215000000000003</v>
      </c>
    </row>
    <row r="34" spans="1:8" x14ac:dyDescent="0.25">
      <c r="A34" s="374" t="s">
        <v>1221</v>
      </c>
      <c r="B34" s="374" t="s">
        <v>1222</v>
      </c>
      <c r="C34" s="375">
        <v>50255000</v>
      </c>
      <c r="D34" s="375">
        <v>11123025</v>
      </c>
      <c r="E34" s="375">
        <v>0</v>
      </c>
      <c r="F34" s="375">
        <v>11123025</v>
      </c>
      <c r="G34" s="375">
        <v>39131975</v>
      </c>
      <c r="H34" s="375">
        <v>77.866799999999998</v>
      </c>
    </row>
    <row r="35" spans="1:8" x14ac:dyDescent="0.25">
      <c r="A35" s="374" t="s">
        <v>1223</v>
      </c>
      <c r="B35" s="374" t="s">
        <v>1224</v>
      </c>
      <c r="C35" s="375">
        <v>243415000</v>
      </c>
      <c r="D35" s="375">
        <v>101869151</v>
      </c>
      <c r="E35" s="375">
        <v>0</v>
      </c>
      <c r="F35" s="375">
        <v>101869151</v>
      </c>
      <c r="G35" s="375">
        <v>141545849</v>
      </c>
      <c r="H35" s="375">
        <v>58.15</v>
      </c>
    </row>
    <row r="36" spans="1:8" x14ac:dyDescent="0.25">
      <c r="A36" s="374" t="s">
        <v>1225</v>
      </c>
      <c r="B36" s="374" t="s">
        <v>1226</v>
      </c>
      <c r="C36" s="375">
        <v>70000000</v>
      </c>
      <c r="D36" s="375">
        <v>32108292</v>
      </c>
      <c r="E36" s="375">
        <v>0</v>
      </c>
      <c r="F36" s="375">
        <v>32108292</v>
      </c>
      <c r="G36" s="375">
        <v>37891708</v>
      </c>
      <c r="H36" s="375">
        <v>54.131</v>
      </c>
    </row>
    <row r="37" spans="1:8" x14ac:dyDescent="0.25">
      <c r="A37" s="374" t="s">
        <v>1227</v>
      </c>
      <c r="B37" s="374" t="s">
        <v>543</v>
      </c>
      <c r="C37" s="375">
        <v>70000000</v>
      </c>
      <c r="D37" s="375">
        <v>32108292</v>
      </c>
      <c r="E37" s="375">
        <v>0</v>
      </c>
      <c r="F37" s="375">
        <v>32108292</v>
      </c>
      <c r="G37" s="375">
        <v>37891708</v>
      </c>
      <c r="H37" s="375">
        <v>54.131</v>
      </c>
    </row>
    <row r="38" spans="1:8" x14ac:dyDescent="0.25">
      <c r="A38" s="374" t="s">
        <v>1228</v>
      </c>
      <c r="B38" s="374" t="s">
        <v>1229</v>
      </c>
      <c r="C38" s="375">
        <v>70000000</v>
      </c>
      <c r="D38" s="375">
        <v>32108292</v>
      </c>
      <c r="E38" s="375">
        <v>0</v>
      </c>
      <c r="F38" s="375">
        <v>32108292</v>
      </c>
      <c r="G38" s="375">
        <v>37891708</v>
      </c>
      <c r="H38" s="375">
        <v>54.131</v>
      </c>
    </row>
    <row r="39" spans="1:8" x14ac:dyDescent="0.25">
      <c r="A39" s="374" t="s">
        <v>1230</v>
      </c>
      <c r="B39" s="374" t="s">
        <v>1231</v>
      </c>
      <c r="C39" s="375">
        <v>4700000</v>
      </c>
      <c r="D39" s="375">
        <v>1560000</v>
      </c>
      <c r="E39" s="375">
        <v>0</v>
      </c>
      <c r="F39" s="375">
        <v>1560000</v>
      </c>
      <c r="G39" s="375">
        <v>3140000</v>
      </c>
      <c r="H39" s="375">
        <v>66.808499999999995</v>
      </c>
    </row>
    <row r="40" spans="1:8" x14ac:dyDescent="0.25">
      <c r="A40" s="374" t="s">
        <v>1232</v>
      </c>
      <c r="B40" s="374" t="s">
        <v>1233</v>
      </c>
      <c r="C40" s="375">
        <v>22810000</v>
      </c>
      <c r="D40" s="375">
        <v>8103500</v>
      </c>
      <c r="E40" s="375">
        <v>0</v>
      </c>
      <c r="F40" s="375">
        <v>8103500</v>
      </c>
      <c r="G40" s="375">
        <v>14706500</v>
      </c>
      <c r="H40" s="375">
        <v>64.4739</v>
      </c>
    </row>
    <row r="41" spans="1:8" x14ac:dyDescent="0.25">
      <c r="A41" s="374" t="s">
        <v>1234</v>
      </c>
      <c r="B41" s="374" t="s">
        <v>1235</v>
      </c>
      <c r="C41" s="375">
        <v>30490000</v>
      </c>
      <c r="D41" s="375">
        <v>13921042</v>
      </c>
      <c r="E41" s="375">
        <v>0</v>
      </c>
      <c r="F41" s="375">
        <v>13921042</v>
      </c>
      <c r="G41" s="375">
        <v>16568958</v>
      </c>
      <c r="H41" s="375">
        <v>54.342300000000002</v>
      </c>
    </row>
    <row r="42" spans="1:8" x14ac:dyDescent="0.25">
      <c r="A42" s="374" t="s">
        <v>1236</v>
      </c>
      <c r="B42" s="374" t="s">
        <v>1237</v>
      </c>
      <c r="C42" s="375">
        <v>12000000</v>
      </c>
      <c r="D42" s="375">
        <v>8523750</v>
      </c>
      <c r="E42" s="375">
        <v>0</v>
      </c>
      <c r="F42" s="375">
        <v>8523750</v>
      </c>
      <c r="G42" s="375">
        <v>3476250</v>
      </c>
      <c r="H42" s="375">
        <v>28.968800000000002</v>
      </c>
    </row>
    <row r="43" spans="1:8" x14ac:dyDescent="0.25">
      <c r="A43" s="374" t="s">
        <v>1238</v>
      </c>
      <c r="B43" s="374" t="s">
        <v>1239</v>
      </c>
      <c r="C43" s="375">
        <v>87176000</v>
      </c>
      <c r="D43" s="375">
        <v>44872208.200000003</v>
      </c>
      <c r="E43" s="375">
        <v>4075630</v>
      </c>
      <c r="F43" s="375">
        <v>48947838.200000003</v>
      </c>
      <c r="G43" s="375">
        <v>38228161.799999997</v>
      </c>
      <c r="H43" s="375">
        <v>43.851700000000001</v>
      </c>
    </row>
    <row r="44" spans="1:8" x14ac:dyDescent="0.25">
      <c r="A44" s="374" t="s">
        <v>1240</v>
      </c>
      <c r="B44" s="374" t="s">
        <v>542</v>
      </c>
      <c r="C44" s="375">
        <v>49512000</v>
      </c>
      <c r="D44" s="375">
        <v>35543560</v>
      </c>
      <c r="E44" s="375">
        <v>4028630</v>
      </c>
      <c r="F44" s="375">
        <v>39572190</v>
      </c>
      <c r="G44" s="375">
        <v>9939810</v>
      </c>
      <c r="H44" s="375">
        <v>20.075600000000001</v>
      </c>
    </row>
    <row r="45" spans="1:8" x14ac:dyDescent="0.25">
      <c r="A45" s="374" t="s">
        <v>1241</v>
      </c>
      <c r="B45" s="374" t="s">
        <v>547</v>
      </c>
      <c r="C45" s="375">
        <v>49512000</v>
      </c>
      <c r="D45" s="375">
        <v>35543560</v>
      </c>
      <c r="E45" s="375">
        <v>4028630</v>
      </c>
      <c r="F45" s="375">
        <v>39572190</v>
      </c>
      <c r="G45" s="375">
        <v>9939810</v>
      </c>
      <c r="H45" s="375">
        <v>20.075600000000001</v>
      </c>
    </row>
    <row r="46" spans="1:8" x14ac:dyDescent="0.25">
      <c r="A46" s="374" t="s">
        <v>1242</v>
      </c>
      <c r="B46" s="374" t="s">
        <v>1243</v>
      </c>
      <c r="C46" s="375">
        <v>49512000</v>
      </c>
      <c r="D46" s="375">
        <v>35543560</v>
      </c>
      <c r="E46" s="375">
        <v>4028630</v>
      </c>
      <c r="F46" s="375">
        <v>39572190</v>
      </c>
      <c r="G46" s="375">
        <v>9939810</v>
      </c>
      <c r="H46" s="375">
        <v>20.075600000000001</v>
      </c>
    </row>
    <row r="47" spans="1:8" x14ac:dyDescent="0.25">
      <c r="A47" s="374" t="s">
        <v>1244</v>
      </c>
      <c r="B47" s="374" t="s">
        <v>543</v>
      </c>
      <c r="C47" s="375">
        <v>37664000</v>
      </c>
      <c r="D47" s="375">
        <v>9328648.1999999993</v>
      </c>
      <c r="E47" s="375">
        <v>47000</v>
      </c>
      <c r="F47" s="375">
        <v>9375648.1999999993</v>
      </c>
      <c r="G47" s="375">
        <v>28288351.800000001</v>
      </c>
      <c r="H47" s="375">
        <v>75.107100000000003</v>
      </c>
    </row>
    <row r="48" spans="1:8" x14ac:dyDescent="0.25">
      <c r="A48" s="374" t="s">
        <v>1245</v>
      </c>
      <c r="B48" s="374" t="s">
        <v>544</v>
      </c>
      <c r="C48" s="375">
        <v>34100000</v>
      </c>
      <c r="D48" s="375">
        <v>8030900</v>
      </c>
      <c r="E48" s="375">
        <v>0</v>
      </c>
      <c r="F48" s="375">
        <v>8030900</v>
      </c>
      <c r="G48" s="375">
        <v>26069100</v>
      </c>
      <c r="H48" s="375">
        <v>76.448999999999998</v>
      </c>
    </row>
    <row r="49" spans="1:8" x14ac:dyDescent="0.25">
      <c r="A49" s="374" t="s">
        <v>1246</v>
      </c>
      <c r="B49" s="374" t="s">
        <v>548</v>
      </c>
      <c r="C49" s="375">
        <v>34100000</v>
      </c>
      <c r="D49" s="375">
        <v>8030900</v>
      </c>
      <c r="E49" s="375">
        <v>0</v>
      </c>
      <c r="F49" s="375">
        <v>8030900</v>
      </c>
      <c r="G49" s="375">
        <v>26069100</v>
      </c>
      <c r="H49" s="375">
        <v>76.448999999999998</v>
      </c>
    </row>
    <row r="50" spans="1:8" x14ac:dyDescent="0.25">
      <c r="A50" s="374" t="s">
        <v>1247</v>
      </c>
      <c r="B50" s="374" t="s">
        <v>546</v>
      </c>
      <c r="C50" s="375">
        <v>900000</v>
      </c>
      <c r="D50" s="375">
        <v>450000</v>
      </c>
      <c r="E50" s="375">
        <v>0</v>
      </c>
      <c r="F50" s="375">
        <v>450000</v>
      </c>
      <c r="G50" s="375">
        <v>450000</v>
      </c>
      <c r="H50" s="375">
        <v>50</v>
      </c>
    </row>
    <row r="51" spans="1:8" x14ac:dyDescent="0.25">
      <c r="A51" s="374" t="s">
        <v>1248</v>
      </c>
      <c r="B51" s="374" t="s">
        <v>1249</v>
      </c>
      <c r="C51" s="375">
        <v>900000</v>
      </c>
      <c r="D51" s="375">
        <v>450000</v>
      </c>
      <c r="E51" s="375">
        <v>0</v>
      </c>
      <c r="F51" s="375">
        <v>450000</v>
      </c>
      <c r="G51" s="375">
        <v>450000</v>
      </c>
      <c r="H51" s="375">
        <v>50</v>
      </c>
    </row>
    <row r="52" spans="1:8" x14ac:dyDescent="0.25">
      <c r="A52" s="374" t="s">
        <v>1250</v>
      </c>
      <c r="B52" s="374" t="s">
        <v>549</v>
      </c>
      <c r="C52" s="375">
        <v>2664000</v>
      </c>
      <c r="D52" s="375">
        <v>847748.2</v>
      </c>
      <c r="E52" s="375">
        <v>47000</v>
      </c>
      <c r="F52" s="375">
        <v>894748.2</v>
      </c>
      <c r="G52" s="375">
        <v>1769251.8</v>
      </c>
      <c r="H52" s="375">
        <v>66.413399999999996</v>
      </c>
    </row>
    <row r="53" spans="1:8" x14ac:dyDescent="0.25">
      <c r="A53" s="374" t="s">
        <v>1251</v>
      </c>
      <c r="B53" s="374" t="s">
        <v>550</v>
      </c>
      <c r="C53" s="375">
        <v>2664000</v>
      </c>
      <c r="D53" s="375">
        <v>847748.2</v>
      </c>
      <c r="E53" s="375">
        <v>47000</v>
      </c>
      <c r="F53" s="375">
        <v>894748.2</v>
      </c>
      <c r="G53" s="375">
        <v>1769251.8</v>
      </c>
      <c r="H53" s="375">
        <v>66.413399999999996</v>
      </c>
    </row>
    <row r="54" spans="1:8" x14ac:dyDescent="0.25">
      <c r="A54" s="374" t="s">
        <v>1252</v>
      </c>
      <c r="B54" s="374" t="s">
        <v>1253</v>
      </c>
      <c r="C54" s="375">
        <v>200000000</v>
      </c>
      <c r="D54" s="375">
        <v>42334950</v>
      </c>
      <c r="E54" s="375">
        <v>0</v>
      </c>
      <c r="F54" s="375">
        <v>42334950</v>
      </c>
      <c r="G54" s="375">
        <v>157665050</v>
      </c>
      <c r="H54" s="375">
        <v>78.832499999999996</v>
      </c>
    </row>
    <row r="55" spans="1:8" x14ac:dyDescent="0.25">
      <c r="A55" s="374" t="s">
        <v>1254</v>
      </c>
      <c r="B55" s="374" t="s">
        <v>543</v>
      </c>
      <c r="C55" s="375">
        <v>200000000</v>
      </c>
      <c r="D55" s="375">
        <v>42334950</v>
      </c>
      <c r="E55" s="375">
        <v>0</v>
      </c>
      <c r="F55" s="375">
        <v>42334950</v>
      </c>
      <c r="G55" s="375">
        <v>157665050</v>
      </c>
      <c r="H55" s="375">
        <v>78.832499999999996</v>
      </c>
    </row>
    <row r="56" spans="1:8" x14ac:dyDescent="0.25">
      <c r="A56" s="374" t="s">
        <v>1255</v>
      </c>
      <c r="B56" s="374" t="s">
        <v>544</v>
      </c>
      <c r="C56" s="375">
        <v>200000000</v>
      </c>
      <c r="D56" s="375">
        <v>42334950</v>
      </c>
      <c r="E56" s="375">
        <v>0</v>
      </c>
      <c r="F56" s="375">
        <v>42334950</v>
      </c>
      <c r="G56" s="375">
        <v>157665050</v>
      </c>
      <c r="H56" s="375">
        <v>78.832499999999996</v>
      </c>
    </row>
    <row r="57" spans="1:8" x14ac:dyDescent="0.25">
      <c r="A57" s="374" t="s">
        <v>1256</v>
      </c>
      <c r="B57" s="374" t="s">
        <v>551</v>
      </c>
      <c r="C57" s="375">
        <v>198400000</v>
      </c>
      <c r="D57" s="375">
        <v>41488950</v>
      </c>
      <c r="E57" s="375">
        <v>0</v>
      </c>
      <c r="F57" s="375">
        <v>41488950</v>
      </c>
      <c r="G57" s="375">
        <v>156911050</v>
      </c>
      <c r="H57" s="375">
        <v>79.088200000000001</v>
      </c>
    </row>
    <row r="58" spans="1:8" x14ac:dyDescent="0.25">
      <c r="A58" s="374" t="s">
        <v>1257</v>
      </c>
      <c r="B58" s="374" t="s">
        <v>552</v>
      </c>
      <c r="C58" s="375">
        <v>1600000</v>
      </c>
      <c r="D58" s="375">
        <v>846000</v>
      </c>
      <c r="E58" s="375">
        <v>0</v>
      </c>
      <c r="F58" s="375">
        <v>846000</v>
      </c>
      <c r="G58" s="375">
        <v>754000</v>
      </c>
      <c r="H58" s="375">
        <v>47.125</v>
      </c>
    </row>
    <row r="59" spans="1:8" x14ac:dyDescent="0.25">
      <c r="A59" s="374" t="s">
        <v>1258</v>
      </c>
      <c r="B59" s="374" t="s">
        <v>1259</v>
      </c>
      <c r="C59" s="375">
        <v>40000000</v>
      </c>
      <c r="D59" s="375">
        <v>15413100</v>
      </c>
      <c r="E59" s="375">
        <v>0</v>
      </c>
      <c r="F59" s="375">
        <v>15413100</v>
      </c>
      <c r="G59" s="375">
        <v>24586900</v>
      </c>
      <c r="H59" s="375">
        <v>61.467199999999998</v>
      </c>
    </row>
    <row r="60" spans="1:8" x14ac:dyDescent="0.25">
      <c r="A60" s="374" t="s">
        <v>1260</v>
      </c>
      <c r="B60" s="374" t="s">
        <v>543</v>
      </c>
      <c r="C60" s="375">
        <v>40000000</v>
      </c>
      <c r="D60" s="375">
        <v>15413100</v>
      </c>
      <c r="E60" s="375">
        <v>0</v>
      </c>
      <c r="F60" s="375">
        <v>15413100</v>
      </c>
      <c r="G60" s="375">
        <v>24586900</v>
      </c>
      <c r="H60" s="375">
        <v>61.467199999999998</v>
      </c>
    </row>
    <row r="61" spans="1:8" x14ac:dyDescent="0.25">
      <c r="A61" s="374" t="s">
        <v>1261</v>
      </c>
      <c r="B61" s="374" t="s">
        <v>553</v>
      </c>
      <c r="C61" s="375">
        <v>40000000</v>
      </c>
      <c r="D61" s="375">
        <v>15413100</v>
      </c>
      <c r="E61" s="375">
        <v>0</v>
      </c>
      <c r="F61" s="375">
        <v>15413100</v>
      </c>
      <c r="G61" s="375">
        <v>24586900</v>
      </c>
      <c r="H61" s="375">
        <v>61.467199999999998</v>
      </c>
    </row>
    <row r="62" spans="1:8" x14ac:dyDescent="0.25">
      <c r="A62" s="374" t="s">
        <v>1262</v>
      </c>
      <c r="B62" s="374" t="s">
        <v>554</v>
      </c>
      <c r="C62" s="375">
        <v>18000000</v>
      </c>
      <c r="D62" s="375">
        <v>3550000</v>
      </c>
      <c r="E62" s="375">
        <v>0</v>
      </c>
      <c r="F62" s="375">
        <v>3550000</v>
      </c>
      <c r="G62" s="375">
        <v>14450000</v>
      </c>
      <c r="H62" s="375">
        <v>80.277799999999999</v>
      </c>
    </row>
    <row r="63" spans="1:8" x14ac:dyDescent="0.25">
      <c r="A63" s="374" t="s">
        <v>1263</v>
      </c>
      <c r="B63" s="374" t="s">
        <v>555</v>
      </c>
      <c r="C63" s="375">
        <v>22000000</v>
      </c>
      <c r="D63" s="375">
        <v>11863100</v>
      </c>
      <c r="E63" s="375">
        <v>0</v>
      </c>
      <c r="F63" s="375">
        <v>11863100</v>
      </c>
      <c r="G63" s="375">
        <v>10136900</v>
      </c>
      <c r="H63" s="375">
        <v>46.076799999999999</v>
      </c>
    </row>
    <row r="64" spans="1:8" x14ac:dyDescent="0.25">
      <c r="A64" s="374" t="s">
        <v>1264</v>
      </c>
      <c r="B64" s="374" t="s">
        <v>1265</v>
      </c>
      <c r="C64" s="375">
        <v>2700000</v>
      </c>
      <c r="D64" s="375">
        <v>1665000</v>
      </c>
      <c r="E64" s="375">
        <v>0</v>
      </c>
      <c r="F64" s="375">
        <v>1665000</v>
      </c>
      <c r="G64" s="375">
        <v>1035000</v>
      </c>
      <c r="H64" s="375">
        <v>38.333300000000001</v>
      </c>
    </row>
    <row r="65" spans="1:8" x14ac:dyDescent="0.25">
      <c r="A65" s="374" t="s">
        <v>1266</v>
      </c>
      <c r="B65" s="374" t="s">
        <v>543</v>
      </c>
      <c r="C65" s="375">
        <v>2700000</v>
      </c>
      <c r="D65" s="375">
        <v>1665000</v>
      </c>
      <c r="E65" s="375">
        <v>0</v>
      </c>
      <c r="F65" s="375">
        <v>1665000</v>
      </c>
      <c r="G65" s="375">
        <v>1035000</v>
      </c>
      <c r="H65" s="375">
        <v>38.333300000000001</v>
      </c>
    </row>
    <row r="66" spans="1:8" x14ac:dyDescent="0.25">
      <c r="A66" s="374" t="s">
        <v>1267</v>
      </c>
      <c r="B66" s="374" t="s">
        <v>546</v>
      </c>
      <c r="C66" s="375">
        <v>2700000</v>
      </c>
      <c r="D66" s="375">
        <v>1665000</v>
      </c>
      <c r="E66" s="375">
        <v>0</v>
      </c>
      <c r="F66" s="375">
        <v>1665000</v>
      </c>
      <c r="G66" s="375">
        <v>1035000</v>
      </c>
      <c r="H66" s="375">
        <v>38.333300000000001</v>
      </c>
    </row>
    <row r="67" spans="1:8" x14ac:dyDescent="0.25">
      <c r="A67" s="374" t="s">
        <v>1268</v>
      </c>
      <c r="B67" s="374" t="s">
        <v>1269</v>
      </c>
      <c r="C67" s="375">
        <v>2700000</v>
      </c>
      <c r="D67" s="375">
        <v>1665000</v>
      </c>
      <c r="E67" s="375">
        <v>0</v>
      </c>
      <c r="F67" s="375">
        <v>1665000</v>
      </c>
      <c r="G67" s="375">
        <v>1035000</v>
      </c>
      <c r="H67" s="375">
        <v>38.333300000000001</v>
      </c>
    </row>
    <row r="68" spans="1:8" x14ac:dyDescent="0.25">
      <c r="A68" s="374" t="s">
        <v>1270</v>
      </c>
      <c r="B68" s="374" t="s">
        <v>1271</v>
      </c>
      <c r="C68" s="375">
        <v>45000000</v>
      </c>
      <c r="D68" s="375">
        <v>20042750</v>
      </c>
      <c r="E68" s="375">
        <v>0</v>
      </c>
      <c r="F68" s="375">
        <v>20042750</v>
      </c>
      <c r="G68" s="375">
        <v>24957250</v>
      </c>
      <c r="H68" s="375">
        <v>55.460599999999999</v>
      </c>
    </row>
    <row r="69" spans="1:8" x14ac:dyDescent="0.25">
      <c r="A69" s="374" t="s">
        <v>1272</v>
      </c>
      <c r="B69" s="374" t="s">
        <v>543</v>
      </c>
      <c r="C69" s="375">
        <v>45000000</v>
      </c>
      <c r="D69" s="375">
        <v>20042750</v>
      </c>
      <c r="E69" s="375">
        <v>0</v>
      </c>
      <c r="F69" s="375">
        <v>20042750</v>
      </c>
      <c r="G69" s="375">
        <v>24957250</v>
      </c>
      <c r="H69" s="375">
        <v>55.460599999999999</v>
      </c>
    </row>
    <row r="70" spans="1:8" x14ac:dyDescent="0.25">
      <c r="A70" s="374" t="s">
        <v>1273</v>
      </c>
      <c r="B70" s="374" t="s">
        <v>556</v>
      </c>
      <c r="C70" s="375">
        <v>45000000</v>
      </c>
      <c r="D70" s="375">
        <v>20042750</v>
      </c>
      <c r="E70" s="375">
        <v>0</v>
      </c>
      <c r="F70" s="375">
        <v>20042750</v>
      </c>
      <c r="G70" s="375">
        <v>24957250</v>
      </c>
      <c r="H70" s="375">
        <v>55.460599999999999</v>
      </c>
    </row>
    <row r="71" spans="1:8" x14ac:dyDescent="0.25">
      <c r="A71" s="374" t="s">
        <v>1274</v>
      </c>
      <c r="B71" s="374" t="s">
        <v>1275</v>
      </c>
      <c r="C71" s="375">
        <v>16843200</v>
      </c>
      <c r="D71" s="375">
        <v>10280750</v>
      </c>
      <c r="E71" s="375">
        <v>0</v>
      </c>
      <c r="F71" s="375">
        <v>10280750</v>
      </c>
      <c r="G71" s="375">
        <v>6562450</v>
      </c>
      <c r="H71" s="375">
        <v>38.962000000000003</v>
      </c>
    </row>
    <row r="72" spans="1:8" x14ac:dyDescent="0.25">
      <c r="A72" s="374" t="s">
        <v>1276</v>
      </c>
      <c r="B72" s="374" t="s">
        <v>557</v>
      </c>
      <c r="C72" s="375">
        <v>23642500</v>
      </c>
      <c r="D72" s="375">
        <v>7735500</v>
      </c>
      <c r="E72" s="375">
        <v>0</v>
      </c>
      <c r="F72" s="375">
        <v>7735500</v>
      </c>
      <c r="G72" s="375">
        <v>15907000</v>
      </c>
      <c r="H72" s="375">
        <v>67.281400000000005</v>
      </c>
    </row>
    <row r="73" spans="1:8" x14ac:dyDescent="0.25">
      <c r="A73" s="374" t="s">
        <v>1277</v>
      </c>
      <c r="B73" s="374" t="s">
        <v>1278</v>
      </c>
      <c r="C73" s="375">
        <v>4514300</v>
      </c>
      <c r="D73" s="375">
        <v>2026500</v>
      </c>
      <c r="E73" s="375">
        <v>0</v>
      </c>
      <c r="F73" s="375">
        <v>2026500</v>
      </c>
      <c r="G73" s="375">
        <v>2487800</v>
      </c>
      <c r="H73" s="375">
        <v>55.109299999999998</v>
      </c>
    </row>
    <row r="74" spans="1:8" x14ac:dyDescent="0.25">
      <c r="A74" s="374" t="s">
        <v>1279</v>
      </c>
      <c r="B74" s="374" t="s">
        <v>1280</v>
      </c>
      <c r="C74" s="375">
        <v>74999400</v>
      </c>
      <c r="D74" s="375">
        <v>56799860</v>
      </c>
      <c r="E74" s="375">
        <v>0</v>
      </c>
      <c r="F74" s="375">
        <v>56799860</v>
      </c>
      <c r="G74" s="375">
        <v>18199540</v>
      </c>
      <c r="H74" s="375">
        <v>24.266200000000001</v>
      </c>
    </row>
    <row r="75" spans="1:8" x14ac:dyDescent="0.25">
      <c r="A75" s="374" t="s">
        <v>1281</v>
      </c>
      <c r="B75" s="374" t="s">
        <v>543</v>
      </c>
      <c r="C75" s="375">
        <v>74999400</v>
      </c>
      <c r="D75" s="375">
        <v>56799860</v>
      </c>
      <c r="E75" s="375">
        <v>0</v>
      </c>
      <c r="F75" s="375">
        <v>56799860</v>
      </c>
      <c r="G75" s="375">
        <v>18199540</v>
      </c>
      <c r="H75" s="375">
        <v>24.266200000000001</v>
      </c>
    </row>
    <row r="76" spans="1:8" x14ac:dyDescent="0.25">
      <c r="A76" s="374" t="s">
        <v>1282</v>
      </c>
      <c r="B76" s="374" t="s">
        <v>558</v>
      </c>
      <c r="C76" s="375">
        <v>74999400</v>
      </c>
      <c r="D76" s="375">
        <v>56799860</v>
      </c>
      <c r="E76" s="375">
        <v>0</v>
      </c>
      <c r="F76" s="375">
        <v>56799860</v>
      </c>
      <c r="G76" s="375">
        <v>18199540</v>
      </c>
      <c r="H76" s="375">
        <v>24.266200000000001</v>
      </c>
    </row>
    <row r="77" spans="1:8" x14ac:dyDescent="0.25">
      <c r="A77" s="374" t="s">
        <v>1283</v>
      </c>
      <c r="B77" s="374" t="s">
        <v>559</v>
      </c>
      <c r="C77" s="375">
        <v>74999400</v>
      </c>
      <c r="D77" s="375">
        <v>56799860</v>
      </c>
      <c r="E77" s="375">
        <v>0</v>
      </c>
      <c r="F77" s="375">
        <v>56799860</v>
      </c>
      <c r="G77" s="375">
        <v>18199540</v>
      </c>
      <c r="H77" s="375">
        <v>24.266200000000001</v>
      </c>
    </row>
    <row r="78" spans="1:8" x14ac:dyDescent="0.25">
      <c r="A78" s="374" t="s">
        <v>1284</v>
      </c>
      <c r="B78" s="374" t="s">
        <v>1285</v>
      </c>
      <c r="C78" s="375">
        <v>120000000</v>
      </c>
      <c r="D78" s="375">
        <v>23479800</v>
      </c>
      <c r="E78" s="375">
        <v>0</v>
      </c>
      <c r="F78" s="375">
        <v>23479800</v>
      </c>
      <c r="G78" s="375">
        <v>96520200</v>
      </c>
      <c r="H78" s="375">
        <v>80.433499999999995</v>
      </c>
    </row>
    <row r="79" spans="1:8" x14ac:dyDescent="0.25">
      <c r="A79" s="374" t="s">
        <v>1286</v>
      </c>
      <c r="B79" s="374" t="s">
        <v>543</v>
      </c>
      <c r="C79" s="375">
        <v>120000000</v>
      </c>
      <c r="D79" s="375">
        <v>23479800</v>
      </c>
      <c r="E79" s="375">
        <v>0</v>
      </c>
      <c r="F79" s="375">
        <v>23479800</v>
      </c>
      <c r="G79" s="375">
        <v>96520200</v>
      </c>
      <c r="H79" s="375">
        <v>80.433499999999995</v>
      </c>
    </row>
    <row r="80" spans="1:8" x14ac:dyDescent="0.25">
      <c r="A80" s="374" t="s">
        <v>1287</v>
      </c>
      <c r="B80" s="374" t="s">
        <v>558</v>
      </c>
      <c r="C80" s="375">
        <v>120000000</v>
      </c>
      <c r="D80" s="375">
        <v>23479800</v>
      </c>
      <c r="E80" s="375">
        <v>0</v>
      </c>
      <c r="F80" s="375">
        <v>23479800</v>
      </c>
      <c r="G80" s="375">
        <v>96520200</v>
      </c>
      <c r="H80" s="375">
        <v>80.433499999999995</v>
      </c>
    </row>
    <row r="81" spans="1:8" x14ac:dyDescent="0.25">
      <c r="A81" s="374" t="s">
        <v>1288</v>
      </c>
      <c r="B81" s="374" t="s">
        <v>560</v>
      </c>
      <c r="C81" s="375">
        <v>120000000</v>
      </c>
      <c r="D81" s="375">
        <v>23479800</v>
      </c>
      <c r="E81" s="375">
        <v>0</v>
      </c>
      <c r="F81" s="375">
        <v>23479800</v>
      </c>
      <c r="G81" s="375">
        <v>96520200</v>
      </c>
      <c r="H81" s="375">
        <v>80.433499999999995</v>
      </c>
    </row>
    <row r="82" spans="1:8" x14ac:dyDescent="0.25">
      <c r="A82" s="374" t="s">
        <v>1289</v>
      </c>
      <c r="B82" s="374" t="s">
        <v>1290</v>
      </c>
      <c r="C82" s="375">
        <v>46722670</v>
      </c>
      <c r="D82" s="375">
        <v>4031915</v>
      </c>
      <c r="E82" s="375">
        <v>0</v>
      </c>
      <c r="F82" s="375">
        <v>4031915</v>
      </c>
      <c r="G82" s="375">
        <v>42690755</v>
      </c>
      <c r="H82" s="375">
        <v>91.370500000000007</v>
      </c>
    </row>
    <row r="83" spans="1:8" x14ac:dyDescent="0.25">
      <c r="A83" s="374" t="s">
        <v>1291</v>
      </c>
      <c r="B83" s="374" t="s">
        <v>542</v>
      </c>
      <c r="C83" s="375">
        <v>46504170</v>
      </c>
      <c r="D83" s="375">
        <v>3879890</v>
      </c>
      <c r="E83" s="375">
        <v>0</v>
      </c>
      <c r="F83" s="375">
        <v>3879890</v>
      </c>
      <c r="G83" s="375">
        <v>42624280</v>
      </c>
      <c r="H83" s="375">
        <v>91.656899999999993</v>
      </c>
    </row>
    <row r="84" spans="1:8" x14ac:dyDescent="0.25">
      <c r="A84" s="374" t="s">
        <v>1292</v>
      </c>
      <c r="B84" s="374" t="s">
        <v>547</v>
      </c>
      <c r="C84" s="375">
        <v>3273000</v>
      </c>
      <c r="D84" s="375">
        <v>3085890</v>
      </c>
      <c r="E84" s="375">
        <v>0</v>
      </c>
      <c r="F84" s="375">
        <v>3085890</v>
      </c>
      <c r="G84" s="375">
        <v>187110</v>
      </c>
      <c r="H84" s="375">
        <v>5.7168000000000001</v>
      </c>
    </row>
    <row r="85" spans="1:8" x14ac:dyDescent="0.25">
      <c r="A85" s="374" t="s">
        <v>1293</v>
      </c>
      <c r="B85" s="374" t="s">
        <v>1243</v>
      </c>
      <c r="C85" s="375">
        <v>3273000</v>
      </c>
      <c r="D85" s="375">
        <v>3085890</v>
      </c>
      <c r="E85" s="375">
        <v>0</v>
      </c>
      <c r="F85" s="375">
        <v>3085890</v>
      </c>
      <c r="G85" s="375">
        <v>187110</v>
      </c>
      <c r="H85" s="375">
        <v>5.7168000000000001</v>
      </c>
    </row>
    <row r="86" spans="1:8" x14ac:dyDescent="0.25">
      <c r="A86" s="374" t="s">
        <v>1294</v>
      </c>
      <c r="B86" s="374" t="s">
        <v>1295</v>
      </c>
      <c r="C86" s="375">
        <v>43231170</v>
      </c>
      <c r="D86" s="375">
        <v>794000</v>
      </c>
      <c r="E86" s="375">
        <v>0</v>
      </c>
      <c r="F86" s="375">
        <v>794000</v>
      </c>
      <c r="G86" s="375">
        <v>42437170</v>
      </c>
      <c r="H86" s="375">
        <v>98.163399999999996</v>
      </c>
    </row>
    <row r="87" spans="1:8" x14ac:dyDescent="0.25">
      <c r="A87" s="374" t="s">
        <v>1296</v>
      </c>
      <c r="B87" s="374" t="s">
        <v>1297</v>
      </c>
      <c r="C87" s="375">
        <v>43231170</v>
      </c>
      <c r="D87" s="375">
        <v>794000</v>
      </c>
      <c r="E87" s="375">
        <v>0</v>
      </c>
      <c r="F87" s="375">
        <v>794000</v>
      </c>
      <c r="G87" s="375">
        <v>42437170</v>
      </c>
      <c r="H87" s="375">
        <v>98.163399999999996</v>
      </c>
    </row>
    <row r="88" spans="1:8" x14ac:dyDescent="0.25">
      <c r="A88" s="374" t="s">
        <v>1298</v>
      </c>
      <c r="B88" s="374" t="s">
        <v>543</v>
      </c>
      <c r="C88" s="375">
        <v>218500</v>
      </c>
      <c r="D88" s="375">
        <v>152025</v>
      </c>
      <c r="E88" s="375">
        <v>0</v>
      </c>
      <c r="F88" s="375">
        <v>152025</v>
      </c>
      <c r="G88" s="375">
        <v>66475</v>
      </c>
      <c r="H88" s="375">
        <v>30.423300000000001</v>
      </c>
    </row>
    <row r="89" spans="1:8" x14ac:dyDescent="0.25">
      <c r="A89" s="374" t="s">
        <v>1299</v>
      </c>
      <c r="B89" s="374" t="s">
        <v>544</v>
      </c>
      <c r="C89" s="375">
        <v>35000</v>
      </c>
      <c r="D89" s="375">
        <v>0</v>
      </c>
      <c r="E89" s="375">
        <v>0</v>
      </c>
      <c r="F89" s="375">
        <v>0</v>
      </c>
      <c r="G89" s="375">
        <v>35000</v>
      </c>
      <c r="H89" s="375">
        <v>100</v>
      </c>
    </row>
    <row r="90" spans="1:8" x14ac:dyDescent="0.25">
      <c r="A90" s="374" t="s">
        <v>1300</v>
      </c>
      <c r="B90" s="374" t="s">
        <v>551</v>
      </c>
      <c r="C90" s="375">
        <v>35000</v>
      </c>
      <c r="D90" s="375">
        <v>0</v>
      </c>
      <c r="E90" s="375">
        <v>0</v>
      </c>
      <c r="F90" s="375">
        <v>0</v>
      </c>
      <c r="G90" s="375">
        <v>35000</v>
      </c>
      <c r="H90" s="375">
        <v>100</v>
      </c>
    </row>
    <row r="91" spans="1:8" x14ac:dyDescent="0.25">
      <c r="A91" s="374" t="s">
        <v>1301</v>
      </c>
      <c r="B91" s="374" t="s">
        <v>549</v>
      </c>
      <c r="C91" s="375">
        <v>166500</v>
      </c>
      <c r="D91" s="375">
        <v>152025</v>
      </c>
      <c r="E91" s="375">
        <v>0</v>
      </c>
      <c r="F91" s="375">
        <v>152025</v>
      </c>
      <c r="G91" s="375">
        <v>14475</v>
      </c>
      <c r="H91" s="375">
        <v>8.6936999999999998</v>
      </c>
    </row>
    <row r="92" spans="1:8" x14ac:dyDescent="0.25">
      <c r="A92" s="374" t="s">
        <v>1302</v>
      </c>
      <c r="B92" s="374" t="s">
        <v>550</v>
      </c>
      <c r="C92" s="375">
        <v>166500</v>
      </c>
      <c r="D92" s="375">
        <v>152025</v>
      </c>
      <c r="E92" s="375">
        <v>0</v>
      </c>
      <c r="F92" s="375">
        <v>152025</v>
      </c>
      <c r="G92" s="375">
        <v>14475</v>
      </c>
      <c r="H92" s="375">
        <v>8.6936999999999998</v>
      </c>
    </row>
    <row r="93" spans="1:8" x14ac:dyDescent="0.25">
      <c r="A93" s="374" t="s">
        <v>1303</v>
      </c>
      <c r="B93" s="374" t="s">
        <v>553</v>
      </c>
      <c r="C93" s="375">
        <v>17000</v>
      </c>
      <c r="D93" s="375">
        <v>0</v>
      </c>
      <c r="E93" s="375">
        <v>0</v>
      </c>
      <c r="F93" s="375">
        <v>0</v>
      </c>
      <c r="G93" s="375">
        <v>17000</v>
      </c>
      <c r="H93" s="375">
        <v>100</v>
      </c>
    </row>
    <row r="94" spans="1:8" x14ac:dyDescent="0.25">
      <c r="A94" s="374" t="s">
        <v>1304</v>
      </c>
      <c r="B94" s="374" t="s">
        <v>555</v>
      </c>
      <c r="C94" s="375">
        <v>17000</v>
      </c>
      <c r="D94" s="375">
        <v>0</v>
      </c>
      <c r="E94" s="375">
        <v>0</v>
      </c>
      <c r="F94" s="375">
        <v>0</v>
      </c>
      <c r="G94" s="375">
        <v>17000</v>
      </c>
      <c r="H94" s="375">
        <v>100</v>
      </c>
    </row>
    <row r="95" spans="1:8" x14ac:dyDescent="0.25">
      <c r="A95" s="374" t="s">
        <v>1305</v>
      </c>
      <c r="B95" s="374" t="s">
        <v>1306</v>
      </c>
      <c r="C95" s="375">
        <v>150000000</v>
      </c>
      <c r="D95" s="375">
        <v>30802129</v>
      </c>
      <c r="E95" s="375">
        <v>0</v>
      </c>
      <c r="F95" s="375">
        <v>30802129</v>
      </c>
      <c r="G95" s="375">
        <v>119197871</v>
      </c>
      <c r="H95" s="375">
        <v>79.465199999999996</v>
      </c>
    </row>
    <row r="96" spans="1:8" x14ac:dyDescent="0.25">
      <c r="A96" s="374" t="s">
        <v>1307</v>
      </c>
      <c r="B96" s="374" t="s">
        <v>542</v>
      </c>
      <c r="C96" s="375">
        <v>30720000</v>
      </c>
      <c r="D96" s="375">
        <v>15120000</v>
      </c>
      <c r="E96" s="375">
        <v>0</v>
      </c>
      <c r="F96" s="375">
        <v>15120000</v>
      </c>
      <c r="G96" s="375">
        <v>15600000</v>
      </c>
      <c r="H96" s="375">
        <v>50.781199999999998</v>
      </c>
    </row>
    <row r="97" spans="1:8" x14ac:dyDescent="0.25">
      <c r="A97" s="374" t="s">
        <v>1308</v>
      </c>
      <c r="B97" s="374" t="s">
        <v>561</v>
      </c>
      <c r="C97" s="375">
        <v>15600000</v>
      </c>
      <c r="D97" s="375">
        <v>7560000</v>
      </c>
      <c r="E97" s="375">
        <v>0</v>
      </c>
      <c r="F97" s="375">
        <v>7560000</v>
      </c>
      <c r="G97" s="375">
        <v>8040000</v>
      </c>
      <c r="H97" s="375">
        <v>51.538499999999999</v>
      </c>
    </row>
    <row r="98" spans="1:8" x14ac:dyDescent="0.25">
      <c r="A98" s="374" t="s">
        <v>1309</v>
      </c>
      <c r="B98" s="374" t="s">
        <v>562</v>
      </c>
      <c r="C98" s="375">
        <v>15600000</v>
      </c>
      <c r="D98" s="375">
        <v>7560000</v>
      </c>
      <c r="E98" s="375">
        <v>0</v>
      </c>
      <c r="F98" s="375">
        <v>7560000</v>
      </c>
      <c r="G98" s="375">
        <v>8040000</v>
      </c>
      <c r="H98" s="375">
        <v>51.538499999999999</v>
      </c>
    </row>
    <row r="99" spans="1:8" x14ac:dyDescent="0.25">
      <c r="A99" s="374" t="s">
        <v>1310</v>
      </c>
      <c r="B99" s="374" t="s">
        <v>547</v>
      </c>
      <c r="C99" s="375">
        <v>15120000</v>
      </c>
      <c r="D99" s="375">
        <v>7560000</v>
      </c>
      <c r="E99" s="375">
        <v>0</v>
      </c>
      <c r="F99" s="375">
        <v>7560000</v>
      </c>
      <c r="G99" s="375">
        <v>7560000</v>
      </c>
      <c r="H99" s="375">
        <v>50</v>
      </c>
    </row>
    <row r="100" spans="1:8" x14ac:dyDescent="0.25">
      <c r="A100" s="374" t="s">
        <v>1311</v>
      </c>
      <c r="B100" s="374" t="s">
        <v>563</v>
      </c>
      <c r="C100" s="375">
        <v>15120000</v>
      </c>
      <c r="D100" s="375">
        <v>7560000</v>
      </c>
      <c r="E100" s="375">
        <v>0</v>
      </c>
      <c r="F100" s="375">
        <v>7560000</v>
      </c>
      <c r="G100" s="375">
        <v>7560000</v>
      </c>
      <c r="H100" s="375">
        <v>50</v>
      </c>
    </row>
    <row r="101" spans="1:8" x14ac:dyDescent="0.25">
      <c r="A101" s="374" t="s">
        <v>1312</v>
      </c>
      <c r="B101" s="374" t="s">
        <v>543</v>
      </c>
      <c r="C101" s="375">
        <v>47605000</v>
      </c>
      <c r="D101" s="375">
        <v>15682129</v>
      </c>
      <c r="E101" s="375">
        <v>0</v>
      </c>
      <c r="F101" s="375">
        <v>15682129</v>
      </c>
      <c r="G101" s="375">
        <v>31922871</v>
      </c>
      <c r="H101" s="375">
        <v>67.0578</v>
      </c>
    </row>
    <row r="102" spans="1:8" x14ac:dyDescent="0.25">
      <c r="A102" s="374" t="s">
        <v>1313</v>
      </c>
      <c r="B102" s="374" t="s">
        <v>544</v>
      </c>
      <c r="C102" s="375">
        <v>1304000</v>
      </c>
      <c r="D102" s="375">
        <v>810000</v>
      </c>
      <c r="E102" s="375">
        <v>0</v>
      </c>
      <c r="F102" s="375">
        <v>810000</v>
      </c>
      <c r="G102" s="375">
        <v>494000</v>
      </c>
      <c r="H102" s="375">
        <v>37.883400000000002</v>
      </c>
    </row>
    <row r="103" spans="1:8" x14ac:dyDescent="0.25">
      <c r="A103" s="374" t="s">
        <v>1314</v>
      </c>
      <c r="B103" s="374" t="s">
        <v>551</v>
      </c>
      <c r="C103" s="375">
        <v>1304000</v>
      </c>
      <c r="D103" s="375">
        <v>810000</v>
      </c>
      <c r="E103" s="375">
        <v>0</v>
      </c>
      <c r="F103" s="375">
        <v>810000</v>
      </c>
      <c r="G103" s="375">
        <v>494000</v>
      </c>
      <c r="H103" s="375">
        <v>37.883400000000002</v>
      </c>
    </row>
    <row r="104" spans="1:8" x14ac:dyDescent="0.25">
      <c r="A104" s="374" t="s">
        <v>1315</v>
      </c>
      <c r="B104" s="374" t="s">
        <v>553</v>
      </c>
      <c r="C104" s="375">
        <v>756000</v>
      </c>
      <c r="D104" s="375">
        <v>0</v>
      </c>
      <c r="E104" s="375">
        <v>0</v>
      </c>
      <c r="F104" s="375">
        <v>0</v>
      </c>
      <c r="G104" s="375">
        <v>756000</v>
      </c>
      <c r="H104" s="375">
        <v>100</v>
      </c>
    </row>
    <row r="105" spans="1:8" x14ac:dyDescent="0.25">
      <c r="A105" s="374" t="s">
        <v>1316</v>
      </c>
      <c r="B105" s="374" t="s">
        <v>555</v>
      </c>
      <c r="C105" s="375">
        <v>756000</v>
      </c>
      <c r="D105" s="375">
        <v>0</v>
      </c>
      <c r="E105" s="375">
        <v>0</v>
      </c>
      <c r="F105" s="375">
        <v>0</v>
      </c>
      <c r="G105" s="375">
        <v>756000</v>
      </c>
      <c r="H105" s="375">
        <v>100</v>
      </c>
    </row>
    <row r="106" spans="1:8" x14ac:dyDescent="0.25">
      <c r="A106" s="374" t="s">
        <v>1317</v>
      </c>
      <c r="B106" s="374" t="s">
        <v>564</v>
      </c>
      <c r="C106" s="375">
        <v>2000000</v>
      </c>
      <c r="D106" s="375">
        <v>0</v>
      </c>
      <c r="E106" s="375">
        <v>0</v>
      </c>
      <c r="F106" s="375">
        <v>0</v>
      </c>
      <c r="G106" s="375">
        <v>2000000</v>
      </c>
      <c r="H106" s="375">
        <v>100</v>
      </c>
    </row>
    <row r="107" spans="1:8" x14ac:dyDescent="0.25">
      <c r="A107" s="374" t="s">
        <v>1318</v>
      </c>
      <c r="B107" s="374" t="s">
        <v>565</v>
      </c>
      <c r="C107" s="375">
        <v>2000000</v>
      </c>
      <c r="D107" s="375">
        <v>0</v>
      </c>
      <c r="E107" s="375">
        <v>0</v>
      </c>
      <c r="F107" s="375">
        <v>0</v>
      </c>
      <c r="G107" s="375">
        <v>2000000</v>
      </c>
      <c r="H107" s="375">
        <v>100</v>
      </c>
    </row>
    <row r="108" spans="1:8" x14ac:dyDescent="0.25">
      <c r="A108" s="374" t="s">
        <v>1319</v>
      </c>
      <c r="B108" s="374" t="s">
        <v>556</v>
      </c>
      <c r="C108" s="375">
        <v>13345000</v>
      </c>
      <c r="D108" s="375">
        <v>6672500</v>
      </c>
      <c r="E108" s="375">
        <v>0</v>
      </c>
      <c r="F108" s="375">
        <v>6672500</v>
      </c>
      <c r="G108" s="375">
        <v>6672500</v>
      </c>
      <c r="H108" s="375">
        <v>50</v>
      </c>
    </row>
    <row r="109" spans="1:8" x14ac:dyDescent="0.25">
      <c r="A109" s="374" t="s">
        <v>1320</v>
      </c>
      <c r="B109" s="374" t="s">
        <v>557</v>
      </c>
      <c r="C109" s="375">
        <v>13345000</v>
      </c>
      <c r="D109" s="375">
        <v>6672500</v>
      </c>
      <c r="E109" s="375">
        <v>0</v>
      </c>
      <c r="F109" s="375">
        <v>6672500</v>
      </c>
      <c r="G109" s="375">
        <v>6672500</v>
      </c>
      <c r="H109" s="375">
        <v>50</v>
      </c>
    </row>
    <row r="110" spans="1:8" x14ac:dyDescent="0.25">
      <c r="A110" s="374" t="s">
        <v>1321</v>
      </c>
      <c r="B110" s="374" t="s">
        <v>558</v>
      </c>
      <c r="C110" s="375">
        <v>9200000</v>
      </c>
      <c r="D110" s="375">
        <v>8199629</v>
      </c>
      <c r="E110" s="375">
        <v>0</v>
      </c>
      <c r="F110" s="375">
        <v>8199629</v>
      </c>
      <c r="G110" s="375">
        <v>1000371</v>
      </c>
      <c r="H110" s="375">
        <v>10.8736</v>
      </c>
    </row>
    <row r="111" spans="1:8" x14ac:dyDescent="0.25">
      <c r="A111" s="374" t="s">
        <v>1322</v>
      </c>
      <c r="B111" s="374" t="s">
        <v>559</v>
      </c>
      <c r="C111" s="375">
        <v>9200000</v>
      </c>
      <c r="D111" s="375">
        <v>8199629</v>
      </c>
      <c r="E111" s="375">
        <v>0</v>
      </c>
      <c r="F111" s="375">
        <v>8199629</v>
      </c>
      <c r="G111" s="375">
        <v>1000371</v>
      </c>
      <c r="H111" s="375">
        <v>10.8736</v>
      </c>
    </row>
    <row r="112" spans="1:8" x14ac:dyDescent="0.25">
      <c r="A112" s="374" t="s">
        <v>1323</v>
      </c>
      <c r="B112" s="374" t="s">
        <v>566</v>
      </c>
      <c r="C112" s="375">
        <v>6000000</v>
      </c>
      <c r="D112" s="375">
        <v>0</v>
      </c>
      <c r="E112" s="375">
        <v>0</v>
      </c>
      <c r="F112" s="375">
        <v>0</v>
      </c>
      <c r="G112" s="375">
        <v>6000000</v>
      </c>
      <c r="H112" s="375">
        <v>100</v>
      </c>
    </row>
    <row r="113" spans="1:8" x14ac:dyDescent="0.25">
      <c r="A113" s="374" t="s">
        <v>1324</v>
      </c>
      <c r="B113" s="374" t="s">
        <v>1325</v>
      </c>
      <c r="C113" s="375">
        <v>6000000</v>
      </c>
      <c r="D113" s="375">
        <v>0</v>
      </c>
      <c r="E113" s="375">
        <v>0</v>
      </c>
      <c r="F113" s="375">
        <v>0</v>
      </c>
      <c r="G113" s="375">
        <v>6000000</v>
      </c>
      <c r="H113" s="375">
        <v>100</v>
      </c>
    </row>
    <row r="114" spans="1:8" x14ac:dyDescent="0.25">
      <c r="A114" s="374" t="s">
        <v>1326</v>
      </c>
      <c r="B114" s="374" t="s">
        <v>602</v>
      </c>
      <c r="C114" s="375">
        <v>15000000</v>
      </c>
      <c r="D114" s="375">
        <v>0</v>
      </c>
      <c r="E114" s="375">
        <v>0</v>
      </c>
      <c r="F114" s="375">
        <v>0</v>
      </c>
      <c r="G114" s="375">
        <v>15000000</v>
      </c>
      <c r="H114" s="375">
        <v>100</v>
      </c>
    </row>
    <row r="115" spans="1:8" x14ac:dyDescent="0.25">
      <c r="A115" s="374" t="s">
        <v>1327</v>
      </c>
      <c r="B115" s="374" t="s">
        <v>1328</v>
      </c>
      <c r="C115" s="375">
        <v>15000000</v>
      </c>
      <c r="D115" s="375">
        <v>0</v>
      </c>
      <c r="E115" s="375">
        <v>0</v>
      </c>
      <c r="F115" s="375">
        <v>0</v>
      </c>
      <c r="G115" s="375">
        <v>15000000</v>
      </c>
      <c r="H115" s="375">
        <v>100</v>
      </c>
    </row>
    <row r="116" spans="1:8" x14ac:dyDescent="0.25">
      <c r="A116" s="376" t="s">
        <v>567</v>
      </c>
      <c r="B116" s="376" t="s">
        <v>568</v>
      </c>
      <c r="C116" s="377">
        <v>71675000</v>
      </c>
      <c r="D116" s="377">
        <v>0</v>
      </c>
      <c r="E116" s="377">
        <v>0</v>
      </c>
      <c r="F116" s="377">
        <v>0</v>
      </c>
      <c r="G116" s="377">
        <v>71675000</v>
      </c>
      <c r="H116" s="377">
        <v>100</v>
      </c>
    </row>
    <row r="117" spans="1:8" x14ac:dyDescent="0.25">
      <c r="A117" s="374" t="s">
        <v>569</v>
      </c>
      <c r="B117" s="374" t="s">
        <v>570</v>
      </c>
      <c r="C117" s="375">
        <v>71675000</v>
      </c>
      <c r="D117" s="375">
        <v>0</v>
      </c>
      <c r="E117" s="375">
        <v>0</v>
      </c>
      <c r="F117" s="375">
        <v>0</v>
      </c>
      <c r="G117" s="375">
        <v>71675000</v>
      </c>
      <c r="H117" s="375">
        <v>100</v>
      </c>
    </row>
    <row r="118" spans="1:8" x14ac:dyDescent="0.25">
      <c r="A118" s="374" t="s">
        <v>571</v>
      </c>
      <c r="B118" s="374" t="s">
        <v>572</v>
      </c>
      <c r="C118" s="375">
        <v>950000</v>
      </c>
      <c r="D118" s="375">
        <v>0</v>
      </c>
      <c r="E118" s="375">
        <v>0</v>
      </c>
      <c r="F118" s="375">
        <v>0</v>
      </c>
      <c r="G118" s="375">
        <v>950000</v>
      </c>
      <c r="H118" s="375">
        <v>100</v>
      </c>
    </row>
    <row r="119" spans="1:8" x14ac:dyDescent="0.25">
      <c r="A119" s="374" t="s">
        <v>571</v>
      </c>
      <c r="B119" s="374" t="s">
        <v>573</v>
      </c>
      <c r="C119" s="375">
        <v>725000</v>
      </c>
      <c r="D119" s="375">
        <v>0</v>
      </c>
      <c r="E119" s="375">
        <v>0</v>
      </c>
      <c r="F119" s="375">
        <v>0</v>
      </c>
      <c r="G119" s="375">
        <v>725000</v>
      </c>
      <c r="H119" s="375">
        <v>100</v>
      </c>
    </row>
    <row r="120" spans="1:8" x14ac:dyDescent="0.25">
      <c r="A120" s="374" t="s">
        <v>571</v>
      </c>
      <c r="B120" s="374" t="s">
        <v>574</v>
      </c>
      <c r="C120" s="375">
        <v>70000000</v>
      </c>
      <c r="D120" s="375">
        <v>0</v>
      </c>
      <c r="E120" s="375">
        <v>0</v>
      </c>
      <c r="F120" s="375">
        <v>0</v>
      </c>
      <c r="G120" s="375">
        <v>70000000</v>
      </c>
      <c r="H120" s="375">
        <v>100</v>
      </c>
    </row>
    <row r="121" spans="1:8" x14ac:dyDescent="0.25">
      <c r="A121" s="374" t="s">
        <v>575</v>
      </c>
      <c r="B121" s="374" t="s">
        <v>576</v>
      </c>
      <c r="C121" s="375">
        <v>0</v>
      </c>
      <c r="D121" s="375">
        <v>0</v>
      </c>
      <c r="E121" s="375">
        <v>0</v>
      </c>
      <c r="F121" s="375">
        <v>0</v>
      </c>
      <c r="G121" s="375">
        <v>0</v>
      </c>
      <c r="H121" s="375">
        <v>0</v>
      </c>
    </row>
    <row r="122" spans="1:8" x14ac:dyDescent="0.25">
      <c r="A122" s="374" t="s">
        <v>577</v>
      </c>
      <c r="B122" s="374" t="s">
        <v>578</v>
      </c>
      <c r="C122" s="375">
        <v>0</v>
      </c>
      <c r="D122" s="375">
        <v>0</v>
      </c>
      <c r="E122" s="375">
        <v>0</v>
      </c>
      <c r="F122" s="375">
        <v>0</v>
      </c>
      <c r="G122" s="375">
        <v>0</v>
      </c>
      <c r="H122" s="375">
        <v>0</v>
      </c>
    </row>
    <row r="123" spans="1:8" x14ac:dyDescent="0.25">
      <c r="A123" s="376" t="s">
        <v>579</v>
      </c>
      <c r="B123" s="376" t="s">
        <v>580</v>
      </c>
      <c r="C123" s="377">
        <v>64125000</v>
      </c>
      <c r="D123" s="377">
        <v>32078000</v>
      </c>
      <c r="E123" s="377">
        <v>0</v>
      </c>
      <c r="F123" s="377">
        <v>32078000</v>
      </c>
      <c r="G123" s="377">
        <v>32047000</v>
      </c>
      <c r="H123" s="377">
        <v>49.9758</v>
      </c>
    </row>
    <row r="124" spans="1:8" x14ac:dyDescent="0.25">
      <c r="A124" s="374" t="s">
        <v>581</v>
      </c>
      <c r="B124" s="374" t="s">
        <v>582</v>
      </c>
      <c r="C124" s="375">
        <v>24000000</v>
      </c>
      <c r="D124" s="375">
        <v>22590000</v>
      </c>
      <c r="E124" s="375">
        <v>0</v>
      </c>
      <c r="F124" s="375">
        <v>22590000</v>
      </c>
      <c r="G124" s="375">
        <v>1410000</v>
      </c>
      <c r="H124" s="375">
        <v>5.875</v>
      </c>
    </row>
    <row r="125" spans="1:8" x14ac:dyDescent="0.25">
      <c r="A125" s="374" t="s">
        <v>583</v>
      </c>
      <c r="B125" s="374" t="s">
        <v>568</v>
      </c>
      <c r="C125" s="375">
        <v>24000000</v>
      </c>
      <c r="D125" s="375">
        <v>22590000</v>
      </c>
      <c r="E125" s="375">
        <v>0</v>
      </c>
      <c r="F125" s="375">
        <v>22590000</v>
      </c>
      <c r="G125" s="375">
        <v>1410000</v>
      </c>
      <c r="H125" s="375">
        <v>5.875</v>
      </c>
    </row>
    <row r="126" spans="1:8" x14ac:dyDescent="0.25">
      <c r="A126" s="374" t="s">
        <v>584</v>
      </c>
      <c r="B126" s="374" t="s">
        <v>585</v>
      </c>
      <c r="C126" s="375">
        <v>24000000</v>
      </c>
      <c r="D126" s="375">
        <v>22590000</v>
      </c>
      <c r="E126" s="375">
        <v>0</v>
      </c>
      <c r="F126" s="375">
        <v>22590000</v>
      </c>
      <c r="G126" s="375">
        <v>1410000</v>
      </c>
      <c r="H126" s="375">
        <v>5.875</v>
      </c>
    </row>
    <row r="127" spans="1:8" x14ac:dyDescent="0.25">
      <c r="A127" s="374" t="s">
        <v>586</v>
      </c>
      <c r="B127" s="374" t="s">
        <v>587</v>
      </c>
      <c r="C127" s="375">
        <v>6250000</v>
      </c>
      <c r="D127" s="375">
        <v>6250000</v>
      </c>
      <c r="E127" s="375">
        <v>0</v>
      </c>
      <c r="F127" s="375">
        <v>6250000</v>
      </c>
      <c r="G127" s="375">
        <v>0</v>
      </c>
      <c r="H127" s="375">
        <v>0</v>
      </c>
    </row>
    <row r="128" spans="1:8" x14ac:dyDescent="0.25">
      <c r="A128" s="374" t="s">
        <v>588</v>
      </c>
      <c r="B128" s="374" t="s">
        <v>562</v>
      </c>
      <c r="C128" s="375">
        <v>590000</v>
      </c>
      <c r="D128" s="375">
        <v>0</v>
      </c>
      <c r="E128" s="375">
        <v>0</v>
      </c>
      <c r="F128" s="375">
        <v>0</v>
      </c>
      <c r="G128" s="375">
        <v>590000</v>
      </c>
      <c r="H128" s="375">
        <v>100</v>
      </c>
    </row>
    <row r="129" spans="1:8" x14ac:dyDescent="0.25">
      <c r="A129" s="374" t="s">
        <v>588</v>
      </c>
      <c r="B129" s="374" t="s">
        <v>573</v>
      </c>
      <c r="C129" s="375">
        <v>200000</v>
      </c>
      <c r="D129" s="375">
        <v>0</v>
      </c>
      <c r="E129" s="375">
        <v>0</v>
      </c>
      <c r="F129" s="375">
        <v>0</v>
      </c>
      <c r="G129" s="375">
        <v>200000</v>
      </c>
      <c r="H129" s="375">
        <v>100</v>
      </c>
    </row>
    <row r="130" spans="1:8" x14ac:dyDescent="0.25">
      <c r="A130" s="374" t="s">
        <v>588</v>
      </c>
      <c r="B130" s="374" t="s">
        <v>551</v>
      </c>
      <c r="C130" s="375">
        <v>130000</v>
      </c>
      <c r="D130" s="375">
        <v>0</v>
      </c>
      <c r="E130" s="375">
        <v>0</v>
      </c>
      <c r="F130" s="375">
        <v>0</v>
      </c>
      <c r="G130" s="375">
        <v>130000</v>
      </c>
      <c r="H130" s="375">
        <v>100</v>
      </c>
    </row>
    <row r="131" spans="1:8" x14ac:dyDescent="0.25">
      <c r="A131" s="374" t="s">
        <v>588</v>
      </c>
      <c r="B131" s="374" t="s">
        <v>552</v>
      </c>
      <c r="C131" s="375">
        <v>30000</v>
      </c>
      <c r="D131" s="375">
        <v>0</v>
      </c>
      <c r="E131" s="375">
        <v>0</v>
      </c>
      <c r="F131" s="375">
        <v>0</v>
      </c>
      <c r="G131" s="375">
        <v>30000</v>
      </c>
      <c r="H131" s="375">
        <v>100</v>
      </c>
    </row>
    <row r="132" spans="1:8" x14ac:dyDescent="0.25">
      <c r="A132" s="374" t="s">
        <v>588</v>
      </c>
      <c r="B132" s="374" t="s">
        <v>555</v>
      </c>
      <c r="C132" s="375">
        <v>100000</v>
      </c>
      <c r="D132" s="375">
        <v>0</v>
      </c>
      <c r="E132" s="375">
        <v>0</v>
      </c>
      <c r="F132" s="375">
        <v>0</v>
      </c>
      <c r="G132" s="375">
        <v>100000</v>
      </c>
      <c r="H132" s="375">
        <v>100</v>
      </c>
    </row>
    <row r="133" spans="1:8" x14ac:dyDescent="0.25">
      <c r="A133" s="374" t="s">
        <v>588</v>
      </c>
      <c r="B133" s="374" t="s">
        <v>589</v>
      </c>
      <c r="C133" s="375">
        <v>16700000</v>
      </c>
      <c r="D133" s="375">
        <v>16340000</v>
      </c>
      <c r="E133" s="375">
        <v>0</v>
      </c>
      <c r="F133" s="375">
        <v>16340000</v>
      </c>
      <c r="G133" s="375">
        <v>360000</v>
      </c>
      <c r="H133" s="375">
        <v>2.1556999999999999</v>
      </c>
    </row>
    <row r="134" spans="1:8" x14ac:dyDescent="0.25">
      <c r="A134" s="374" t="s">
        <v>590</v>
      </c>
      <c r="B134" s="374" t="s">
        <v>591</v>
      </c>
      <c r="C134" s="375">
        <v>25000000</v>
      </c>
      <c r="D134" s="375">
        <v>5223000</v>
      </c>
      <c r="E134" s="375">
        <v>0</v>
      </c>
      <c r="F134" s="375">
        <v>5223000</v>
      </c>
      <c r="G134" s="375">
        <v>19777000</v>
      </c>
      <c r="H134" s="375">
        <v>79.108000000000004</v>
      </c>
    </row>
    <row r="135" spans="1:8" x14ac:dyDescent="0.25">
      <c r="A135" s="374" t="s">
        <v>1329</v>
      </c>
      <c r="B135" s="374" t="s">
        <v>542</v>
      </c>
      <c r="C135" s="375">
        <v>9500000</v>
      </c>
      <c r="D135" s="375">
        <v>2240000</v>
      </c>
      <c r="E135" s="375">
        <v>0</v>
      </c>
      <c r="F135" s="375">
        <v>2240000</v>
      </c>
      <c r="G135" s="375">
        <v>7260000</v>
      </c>
      <c r="H135" s="375">
        <v>76.421099999999996</v>
      </c>
    </row>
    <row r="136" spans="1:8" x14ac:dyDescent="0.25">
      <c r="A136" s="374" t="s">
        <v>1330</v>
      </c>
      <c r="B136" s="374" t="s">
        <v>547</v>
      </c>
      <c r="C136" s="375">
        <v>9500000</v>
      </c>
      <c r="D136" s="375">
        <v>2240000</v>
      </c>
      <c r="E136" s="375">
        <v>0</v>
      </c>
      <c r="F136" s="375">
        <v>2240000</v>
      </c>
      <c r="G136" s="375">
        <v>7260000</v>
      </c>
      <c r="H136" s="375">
        <v>76.421099999999996</v>
      </c>
    </row>
    <row r="137" spans="1:8" x14ac:dyDescent="0.25">
      <c r="A137" s="374" t="s">
        <v>1331</v>
      </c>
      <c r="B137" s="374" t="s">
        <v>592</v>
      </c>
      <c r="C137" s="375">
        <v>9500000</v>
      </c>
      <c r="D137" s="375">
        <v>2240000</v>
      </c>
      <c r="E137" s="375">
        <v>0</v>
      </c>
      <c r="F137" s="375">
        <v>2240000</v>
      </c>
      <c r="G137" s="375">
        <v>7260000</v>
      </c>
      <c r="H137" s="375">
        <v>76.421099999999996</v>
      </c>
    </row>
    <row r="138" spans="1:8" x14ac:dyDescent="0.25">
      <c r="A138" s="374" t="s">
        <v>1332</v>
      </c>
      <c r="B138" s="374" t="s">
        <v>543</v>
      </c>
      <c r="C138" s="375">
        <v>15500000</v>
      </c>
      <c r="D138" s="375">
        <v>2983000</v>
      </c>
      <c r="E138" s="375">
        <v>0</v>
      </c>
      <c r="F138" s="375">
        <v>2983000</v>
      </c>
      <c r="G138" s="375">
        <v>12517000</v>
      </c>
      <c r="H138" s="375">
        <v>80.754800000000003</v>
      </c>
    </row>
    <row r="139" spans="1:8" x14ac:dyDescent="0.25">
      <c r="A139" s="374" t="s">
        <v>1333</v>
      </c>
      <c r="B139" s="374" t="s">
        <v>593</v>
      </c>
      <c r="C139" s="375">
        <v>15500000</v>
      </c>
      <c r="D139" s="375">
        <v>2983000</v>
      </c>
      <c r="E139" s="375">
        <v>0</v>
      </c>
      <c r="F139" s="375">
        <v>2983000</v>
      </c>
      <c r="G139" s="375">
        <v>12517000</v>
      </c>
      <c r="H139" s="375">
        <v>80.754800000000003</v>
      </c>
    </row>
    <row r="140" spans="1:8" x14ac:dyDescent="0.25">
      <c r="A140" s="374" t="s">
        <v>1334</v>
      </c>
      <c r="B140" s="374" t="s">
        <v>1335</v>
      </c>
      <c r="C140" s="375">
        <v>15500000</v>
      </c>
      <c r="D140" s="375">
        <v>2983000</v>
      </c>
      <c r="E140" s="375">
        <v>0</v>
      </c>
      <c r="F140" s="375">
        <v>2983000</v>
      </c>
      <c r="G140" s="375">
        <v>12517000</v>
      </c>
      <c r="H140" s="375">
        <v>80.754800000000003</v>
      </c>
    </row>
    <row r="141" spans="1:8" x14ac:dyDescent="0.25">
      <c r="A141" s="374" t="s">
        <v>1336</v>
      </c>
      <c r="B141" s="374" t="s">
        <v>1337</v>
      </c>
      <c r="C141" s="375">
        <v>15125000</v>
      </c>
      <c r="D141" s="375">
        <v>4265000</v>
      </c>
      <c r="E141" s="375">
        <v>0</v>
      </c>
      <c r="F141" s="375">
        <v>4265000</v>
      </c>
      <c r="G141" s="375">
        <v>10860000</v>
      </c>
      <c r="H141" s="375">
        <v>71.801699999999997</v>
      </c>
    </row>
    <row r="142" spans="1:8" x14ac:dyDescent="0.25">
      <c r="A142" s="374" t="s">
        <v>1338</v>
      </c>
      <c r="B142" s="374" t="s">
        <v>543</v>
      </c>
      <c r="C142" s="375">
        <v>15125000</v>
      </c>
      <c r="D142" s="375">
        <v>4265000</v>
      </c>
      <c r="E142" s="375">
        <v>0</v>
      </c>
      <c r="F142" s="375">
        <v>4265000</v>
      </c>
      <c r="G142" s="375">
        <v>10860000</v>
      </c>
      <c r="H142" s="375">
        <v>71.801699999999997</v>
      </c>
    </row>
    <row r="143" spans="1:8" x14ac:dyDescent="0.25">
      <c r="A143" s="374" t="s">
        <v>1339</v>
      </c>
      <c r="B143" s="374" t="s">
        <v>546</v>
      </c>
      <c r="C143" s="375">
        <v>15125000</v>
      </c>
      <c r="D143" s="375">
        <v>4265000</v>
      </c>
      <c r="E143" s="375">
        <v>0</v>
      </c>
      <c r="F143" s="375">
        <v>4265000</v>
      </c>
      <c r="G143" s="375">
        <v>10860000</v>
      </c>
      <c r="H143" s="375">
        <v>71.801699999999997</v>
      </c>
    </row>
    <row r="144" spans="1:8" x14ac:dyDescent="0.25">
      <c r="A144" s="374" t="s">
        <v>1340</v>
      </c>
      <c r="B144" s="374" t="s">
        <v>594</v>
      </c>
      <c r="C144" s="375">
        <v>15125000</v>
      </c>
      <c r="D144" s="375">
        <v>4265000</v>
      </c>
      <c r="E144" s="375">
        <v>0</v>
      </c>
      <c r="F144" s="375">
        <v>4265000</v>
      </c>
      <c r="G144" s="375">
        <v>10860000</v>
      </c>
      <c r="H144" s="375">
        <v>71.801699999999997</v>
      </c>
    </row>
    <row r="145" spans="1:8" x14ac:dyDescent="0.25">
      <c r="A145" s="374" t="s">
        <v>1341</v>
      </c>
      <c r="B145" s="374" t="s">
        <v>1342</v>
      </c>
      <c r="C145" s="375">
        <v>530902500</v>
      </c>
      <c r="D145" s="375">
        <v>227351005</v>
      </c>
      <c r="E145" s="375">
        <v>0</v>
      </c>
      <c r="F145" s="375">
        <v>227351005</v>
      </c>
      <c r="G145" s="375">
        <v>303551495</v>
      </c>
      <c r="H145" s="375">
        <v>57.176499999999997</v>
      </c>
    </row>
    <row r="146" spans="1:8" x14ac:dyDescent="0.25">
      <c r="A146" s="374" t="s">
        <v>1343</v>
      </c>
      <c r="B146" s="374" t="s">
        <v>1344</v>
      </c>
      <c r="C146" s="375">
        <v>15000000</v>
      </c>
      <c r="D146" s="375">
        <v>11594005</v>
      </c>
      <c r="E146" s="375">
        <v>0</v>
      </c>
      <c r="F146" s="375">
        <v>11594005</v>
      </c>
      <c r="G146" s="375">
        <v>3405995</v>
      </c>
      <c r="H146" s="375">
        <v>22.706600000000002</v>
      </c>
    </row>
    <row r="147" spans="1:8" x14ac:dyDescent="0.25">
      <c r="A147" s="374" t="s">
        <v>1345</v>
      </c>
      <c r="B147" s="374" t="s">
        <v>542</v>
      </c>
      <c r="C147" s="375">
        <v>7755000</v>
      </c>
      <c r="D147" s="375">
        <v>4350000</v>
      </c>
      <c r="E147" s="375">
        <v>0</v>
      </c>
      <c r="F147" s="375">
        <v>4350000</v>
      </c>
      <c r="G147" s="375">
        <v>3405000</v>
      </c>
      <c r="H147" s="375">
        <v>43.907200000000003</v>
      </c>
    </row>
    <row r="148" spans="1:8" x14ac:dyDescent="0.25">
      <c r="A148" s="374" t="s">
        <v>1346</v>
      </c>
      <c r="B148" s="374" t="s">
        <v>561</v>
      </c>
      <c r="C148" s="375">
        <v>555000</v>
      </c>
      <c r="D148" s="375">
        <v>0</v>
      </c>
      <c r="E148" s="375">
        <v>0</v>
      </c>
      <c r="F148" s="375">
        <v>0</v>
      </c>
      <c r="G148" s="375">
        <v>555000</v>
      </c>
      <c r="H148" s="375">
        <v>100</v>
      </c>
    </row>
    <row r="149" spans="1:8" x14ac:dyDescent="0.25">
      <c r="A149" s="374" t="s">
        <v>1347</v>
      </c>
      <c r="B149" s="374" t="s">
        <v>562</v>
      </c>
      <c r="C149" s="375">
        <v>555000</v>
      </c>
      <c r="D149" s="375">
        <v>0</v>
      </c>
      <c r="E149" s="375">
        <v>0</v>
      </c>
      <c r="F149" s="375">
        <v>0</v>
      </c>
      <c r="G149" s="375">
        <v>555000</v>
      </c>
      <c r="H149" s="375">
        <v>100</v>
      </c>
    </row>
    <row r="150" spans="1:8" x14ac:dyDescent="0.25">
      <c r="A150" s="374" t="s">
        <v>1348</v>
      </c>
      <c r="B150" s="374" t="s">
        <v>547</v>
      </c>
      <c r="C150" s="375">
        <v>7200000</v>
      </c>
      <c r="D150" s="375">
        <v>4350000</v>
      </c>
      <c r="E150" s="375">
        <v>0</v>
      </c>
      <c r="F150" s="375">
        <v>4350000</v>
      </c>
      <c r="G150" s="375">
        <v>2850000</v>
      </c>
      <c r="H150" s="375">
        <v>39.583300000000001</v>
      </c>
    </row>
    <row r="151" spans="1:8" x14ac:dyDescent="0.25">
      <c r="A151" s="374" t="s">
        <v>1349</v>
      </c>
      <c r="B151" s="374" t="s">
        <v>1243</v>
      </c>
      <c r="C151" s="375">
        <v>7200000</v>
      </c>
      <c r="D151" s="375">
        <v>4350000</v>
      </c>
      <c r="E151" s="375">
        <v>0</v>
      </c>
      <c r="F151" s="375">
        <v>4350000</v>
      </c>
      <c r="G151" s="375">
        <v>2850000</v>
      </c>
      <c r="H151" s="375">
        <v>39.583300000000001</v>
      </c>
    </row>
    <row r="152" spans="1:8" x14ac:dyDescent="0.25">
      <c r="A152" s="376" t="s">
        <v>595</v>
      </c>
      <c r="B152" s="376" t="s">
        <v>568</v>
      </c>
      <c r="C152" s="377">
        <v>7245000</v>
      </c>
      <c r="D152" s="377">
        <v>7244005</v>
      </c>
      <c r="E152" s="377">
        <v>0</v>
      </c>
      <c r="F152" s="377">
        <v>7244005</v>
      </c>
      <c r="G152" s="377">
        <v>995</v>
      </c>
      <c r="H152" s="375">
        <v>1.37E-2</v>
      </c>
    </row>
    <row r="153" spans="1:8" x14ac:dyDescent="0.25">
      <c r="A153" s="374" t="s">
        <v>596</v>
      </c>
      <c r="B153" s="374" t="s">
        <v>597</v>
      </c>
      <c r="C153" s="375">
        <v>7245000</v>
      </c>
      <c r="D153" s="375">
        <v>7244005</v>
      </c>
      <c r="E153" s="375">
        <v>0</v>
      </c>
      <c r="F153" s="375">
        <v>7244005</v>
      </c>
      <c r="G153" s="375">
        <v>995</v>
      </c>
      <c r="H153" s="375">
        <v>1.37E-2</v>
      </c>
    </row>
    <row r="154" spans="1:8" x14ac:dyDescent="0.25">
      <c r="A154" s="374" t="s">
        <v>598</v>
      </c>
      <c r="B154" s="374" t="s">
        <v>599</v>
      </c>
      <c r="C154" s="375">
        <v>7245000</v>
      </c>
      <c r="D154" s="375">
        <v>7244005</v>
      </c>
      <c r="E154" s="375">
        <v>0</v>
      </c>
      <c r="F154" s="375">
        <v>7244005</v>
      </c>
      <c r="G154" s="375">
        <v>995</v>
      </c>
      <c r="H154" s="375">
        <v>1.37E-2</v>
      </c>
    </row>
    <row r="155" spans="1:8" x14ac:dyDescent="0.25">
      <c r="A155" s="374" t="s">
        <v>600</v>
      </c>
      <c r="B155" s="374" t="s">
        <v>601</v>
      </c>
      <c r="C155" s="375">
        <v>50000000</v>
      </c>
      <c r="D155" s="375">
        <v>47740000</v>
      </c>
      <c r="E155" s="375">
        <v>0</v>
      </c>
      <c r="F155" s="375">
        <v>47740000</v>
      </c>
      <c r="G155" s="375">
        <v>2260000</v>
      </c>
      <c r="H155" s="375">
        <v>4.5199999999999996</v>
      </c>
    </row>
    <row r="156" spans="1:8" x14ac:dyDescent="0.25">
      <c r="A156" s="374" t="s">
        <v>1350</v>
      </c>
      <c r="B156" s="374" t="s">
        <v>542</v>
      </c>
      <c r="C156" s="375">
        <v>720000</v>
      </c>
      <c r="D156" s="375">
        <v>0</v>
      </c>
      <c r="E156" s="375">
        <v>0</v>
      </c>
      <c r="F156" s="375">
        <v>0</v>
      </c>
      <c r="G156" s="375">
        <v>720000</v>
      </c>
      <c r="H156" s="375">
        <v>100</v>
      </c>
    </row>
    <row r="157" spans="1:8" x14ac:dyDescent="0.25">
      <c r="A157" s="374" t="s">
        <v>1351</v>
      </c>
      <c r="B157" s="374" t="s">
        <v>561</v>
      </c>
      <c r="C157" s="375">
        <v>720000</v>
      </c>
      <c r="D157" s="375">
        <v>0</v>
      </c>
      <c r="E157" s="375">
        <v>0</v>
      </c>
      <c r="F157" s="375">
        <v>0</v>
      </c>
      <c r="G157" s="375">
        <v>720000</v>
      </c>
      <c r="H157" s="375">
        <v>100</v>
      </c>
    </row>
    <row r="158" spans="1:8" x14ac:dyDescent="0.25">
      <c r="A158" s="374" t="s">
        <v>1352</v>
      </c>
      <c r="B158" s="374" t="s">
        <v>562</v>
      </c>
      <c r="C158" s="375">
        <v>720000</v>
      </c>
      <c r="D158" s="375">
        <v>0</v>
      </c>
      <c r="E158" s="375">
        <v>0</v>
      </c>
      <c r="F158" s="375">
        <v>0</v>
      </c>
      <c r="G158" s="375">
        <v>720000</v>
      </c>
      <c r="H158" s="375">
        <v>100</v>
      </c>
    </row>
    <row r="159" spans="1:8" x14ac:dyDescent="0.25">
      <c r="A159" s="374" t="s">
        <v>1353</v>
      </c>
      <c r="B159" s="374" t="s">
        <v>543</v>
      </c>
      <c r="C159" s="375">
        <v>47832500</v>
      </c>
      <c r="D159" s="375">
        <v>46307800</v>
      </c>
      <c r="E159" s="375">
        <v>0</v>
      </c>
      <c r="F159" s="375">
        <v>46307800</v>
      </c>
      <c r="G159" s="375">
        <v>1524700</v>
      </c>
      <c r="H159" s="375">
        <v>3.1876000000000002</v>
      </c>
    </row>
    <row r="160" spans="1:8" x14ac:dyDescent="0.25">
      <c r="A160" s="374" t="s">
        <v>1354</v>
      </c>
      <c r="B160" s="374" t="s">
        <v>544</v>
      </c>
      <c r="C160" s="375">
        <v>313000</v>
      </c>
      <c r="D160" s="375">
        <v>0</v>
      </c>
      <c r="E160" s="375">
        <v>0</v>
      </c>
      <c r="F160" s="375">
        <v>0</v>
      </c>
      <c r="G160" s="375">
        <v>313000</v>
      </c>
      <c r="H160" s="375">
        <v>100</v>
      </c>
    </row>
    <row r="161" spans="1:8" x14ac:dyDescent="0.25">
      <c r="A161" s="374" t="s">
        <v>1355</v>
      </c>
      <c r="B161" s="374" t="s">
        <v>551</v>
      </c>
      <c r="C161" s="375">
        <v>313000</v>
      </c>
      <c r="D161" s="375">
        <v>0</v>
      </c>
      <c r="E161" s="375">
        <v>0</v>
      </c>
      <c r="F161" s="375">
        <v>0</v>
      </c>
      <c r="G161" s="375">
        <v>313000</v>
      </c>
      <c r="H161" s="375">
        <v>100</v>
      </c>
    </row>
    <row r="162" spans="1:8" x14ac:dyDescent="0.25">
      <c r="A162" s="374" t="s">
        <v>1356</v>
      </c>
      <c r="B162" s="374" t="s">
        <v>553</v>
      </c>
      <c r="C162" s="375">
        <v>317000</v>
      </c>
      <c r="D162" s="375">
        <v>0</v>
      </c>
      <c r="E162" s="375">
        <v>0</v>
      </c>
      <c r="F162" s="375">
        <v>0</v>
      </c>
      <c r="G162" s="375">
        <v>317000</v>
      </c>
      <c r="H162" s="375">
        <v>100</v>
      </c>
    </row>
    <row r="163" spans="1:8" x14ac:dyDescent="0.25">
      <c r="A163" s="374" t="s">
        <v>1357</v>
      </c>
      <c r="B163" s="374" t="s">
        <v>555</v>
      </c>
      <c r="C163" s="375">
        <v>317000</v>
      </c>
      <c r="D163" s="375">
        <v>0</v>
      </c>
      <c r="E163" s="375">
        <v>0</v>
      </c>
      <c r="F163" s="375">
        <v>0</v>
      </c>
      <c r="G163" s="375">
        <v>317000</v>
      </c>
      <c r="H163" s="375">
        <v>100</v>
      </c>
    </row>
    <row r="164" spans="1:8" x14ac:dyDescent="0.25">
      <c r="A164" s="374" t="s">
        <v>1358</v>
      </c>
      <c r="B164" s="374" t="s">
        <v>602</v>
      </c>
      <c r="C164" s="375">
        <v>47202500</v>
      </c>
      <c r="D164" s="375">
        <v>46307800</v>
      </c>
      <c r="E164" s="375">
        <v>0</v>
      </c>
      <c r="F164" s="375">
        <v>46307800</v>
      </c>
      <c r="G164" s="375">
        <v>894700</v>
      </c>
      <c r="H164" s="375">
        <v>1.8955</v>
      </c>
    </row>
    <row r="165" spans="1:8" x14ac:dyDescent="0.25">
      <c r="A165" s="374" t="s">
        <v>1359</v>
      </c>
      <c r="B165" s="374" t="s">
        <v>572</v>
      </c>
      <c r="C165" s="375">
        <v>200000</v>
      </c>
      <c r="D165" s="375">
        <v>0</v>
      </c>
      <c r="E165" s="375">
        <v>0</v>
      </c>
      <c r="F165" s="375">
        <v>0</v>
      </c>
      <c r="G165" s="375">
        <v>200000</v>
      </c>
      <c r="H165" s="375">
        <v>100</v>
      </c>
    </row>
    <row r="166" spans="1:8" x14ac:dyDescent="0.25">
      <c r="A166" s="374" t="s">
        <v>1359</v>
      </c>
      <c r="B166" s="374" t="s">
        <v>573</v>
      </c>
      <c r="C166" s="375">
        <v>200000</v>
      </c>
      <c r="D166" s="375">
        <v>0</v>
      </c>
      <c r="E166" s="375">
        <v>0</v>
      </c>
      <c r="F166" s="375">
        <v>0</v>
      </c>
      <c r="G166" s="375">
        <v>200000</v>
      </c>
      <c r="H166" s="375">
        <v>100</v>
      </c>
    </row>
    <row r="167" spans="1:8" x14ac:dyDescent="0.25">
      <c r="A167" s="374" t="s">
        <v>1359</v>
      </c>
      <c r="B167" s="374" t="s">
        <v>474</v>
      </c>
      <c r="C167" s="375">
        <v>46802500</v>
      </c>
      <c r="D167" s="375">
        <v>46307800</v>
      </c>
      <c r="E167" s="375">
        <v>0</v>
      </c>
      <c r="F167" s="375">
        <v>46307800</v>
      </c>
      <c r="G167" s="375">
        <v>494700</v>
      </c>
      <c r="H167" s="375">
        <v>1.0569999999999999</v>
      </c>
    </row>
    <row r="168" spans="1:8" x14ac:dyDescent="0.25">
      <c r="A168" s="376" t="s">
        <v>603</v>
      </c>
      <c r="B168" s="376" t="s">
        <v>568</v>
      </c>
      <c r="C168" s="377">
        <v>1447500</v>
      </c>
      <c r="D168" s="377">
        <v>1432200</v>
      </c>
      <c r="E168" s="377">
        <v>0</v>
      </c>
      <c r="F168" s="377">
        <v>1432200</v>
      </c>
      <c r="G168" s="377">
        <v>15300</v>
      </c>
      <c r="H168" s="375">
        <v>1.0569999999999999</v>
      </c>
    </row>
    <row r="169" spans="1:8" x14ac:dyDescent="0.25">
      <c r="A169" s="374" t="s">
        <v>604</v>
      </c>
      <c r="B169" s="374" t="s">
        <v>597</v>
      </c>
      <c r="C169" s="375">
        <v>1447500</v>
      </c>
      <c r="D169" s="375">
        <v>1432200</v>
      </c>
      <c r="E169" s="375">
        <v>0</v>
      </c>
      <c r="F169" s="375">
        <v>1432200</v>
      </c>
      <c r="G169" s="375">
        <v>15300</v>
      </c>
      <c r="H169" s="375">
        <v>1.0569999999999999</v>
      </c>
    </row>
    <row r="170" spans="1:8" x14ac:dyDescent="0.25">
      <c r="A170" s="374" t="s">
        <v>605</v>
      </c>
      <c r="B170" s="374" t="s">
        <v>599</v>
      </c>
      <c r="C170" s="375">
        <v>1447500</v>
      </c>
      <c r="D170" s="375">
        <v>1432200</v>
      </c>
      <c r="E170" s="375">
        <v>0</v>
      </c>
      <c r="F170" s="375">
        <v>1432200</v>
      </c>
      <c r="G170" s="375">
        <v>15300</v>
      </c>
      <c r="H170" s="375">
        <v>1.0569999999999999</v>
      </c>
    </row>
    <row r="171" spans="1:8" x14ac:dyDescent="0.25">
      <c r="A171" s="374" t="s">
        <v>606</v>
      </c>
      <c r="B171" s="374" t="s">
        <v>607</v>
      </c>
      <c r="C171" s="375">
        <v>40000000</v>
      </c>
      <c r="D171" s="375">
        <v>38430000</v>
      </c>
      <c r="E171" s="375">
        <v>0</v>
      </c>
      <c r="F171" s="375">
        <v>38430000</v>
      </c>
      <c r="G171" s="375">
        <v>1570000</v>
      </c>
      <c r="H171" s="375">
        <v>3.9249999999999998</v>
      </c>
    </row>
    <row r="172" spans="1:8" x14ac:dyDescent="0.25">
      <c r="A172" s="374" t="s">
        <v>1360</v>
      </c>
      <c r="B172" s="374" t="s">
        <v>542</v>
      </c>
      <c r="C172" s="375">
        <v>230000</v>
      </c>
      <c r="D172" s="375">
        <v>130000</v>
      </c>
      <c r="E172" s="375">
        <v>0</v>
      </c>
      <c r="F172" s="375">
        <v>130000</v>
      </c>
      <c r="G172" s="375">
        <v>100000</v>
      </c>
      <c r="H172" s="375">
        <v>43.478299999999997</v>
      </c>
    </row>
    <row r="173" spans="1:8" x14ac:dyDescent="0.25">
      <c r="A173" s="374" t="s">
        <v>1361</v>
      </c>
      <c r="B173" s="374" t="s">
        <v>561</v>
      </c>
      <c r="C173" s="375">
        <v>230000</v>
      </c>
      <c r="D173" s="375">
        <v>130000</v>
      </c>
      <c r="E173" s="375">
        <v>0</v>
      </c>
      <c r="F173" s="375">
        <v>130000</v>
      </c>
      <c r="G173" s="375">
        <v>100000</v>
      </c>
      <c r="H173" s="375">
        <v>43.478299999999997</v>
      </c>
    </row>
    <row r="174" spans="1:8" x14ac:dyDescent="0.25">
      <c r="A174" s="374" t="s">
        <v>1362</v>
      </c>
      <c r="B174" s="374" t="s">
        <v>562</v>
      </c>
      <c r="C174" s="375">
        <v>230000</v>
      </c>
      <c r="D174" s="375">
        <v>130000</v>
      </c>
      <c r="E174" s="375">
        <v>0</v>
      </c>
      <c r="F174" s="375">
        <v>130000</v>
      </c>
      <c r="G174" s="375">
        <v>100000</v>
      </c>
      <c r="H174" s="375">
        <v>43.478299999999997</v>
      </c>
    </row>
    <row r="175" spans="1:8" x14ac:dyDescent="0.25">
      <c r="A175" s="374" t="s">
        <v>1363</v>
      </c>
      <c r="B175" s="374" t="s">
        <v>543</v>
      </c>
      <c r="C175" s="375">
        <v>38600000</v>
      </c>
      <c r="D175" s="375">
        <v>38300000</v>
      </c>
      <c r="E175" s="375">
        <v>0</v>
      </c>
      <c r="F175" s="375">
        <v>38300000</v>
      </c>
      <c r="G175" s="375">
        <v>300000</v>
      </c>
      <c r="H175" s="375">
        <v>0.7772</v>
      </c>
    </row>
    <row r="176" spans="1:8" x14ac:dyDescent="0.25">
      <c r="A176" s="374" t="s">
        <v>1364</v>
      </c>
      <c r="B176" s="374" t="s">
        <v>553</v>
      </c>
      <c r="C176" s="375">
        <v>370000</v>
      </c>
      <c r="D176" s="375">
        <v>370000</v>
      </c>
      <c r="E176" s="375">
        <v>0</v>
      </c>
      <c r="F176" s="375">
        <v>370000</v>
      </c>
      <c r="G176" s="375">
        <v>0</v>
      </c>
      <c r="H176" s="375">
        <v>0</v>
      </c>
    </row>
    <row r="177" spans="1:8" x14ac:dyDescent="0.25">
      <c r="A177" s="374" t="s">
        <v>1365</v>
      </c>
      <c r="B177" s="374" t="s">
        <v>555</v>
      </c>
      <c r="C177" s="375">
        <v>370000</v>
      </c>
      <c r="D177" s="375">
        <v>370000</v>
      </c>
      <c r="E177" s="375">
        <v>0</v>
      </c>
      <c r="F177" s="375">
        <v>370000</v>
      </c>
      <c r="G177" s="375">
        <v>0</v>
      </c>
      <c r="H177" s="375">
        <v>0</v>
      </c>
    </row>
    <row r="178" spans="1:8" x14ac:dyDescent="0.25">
      <c r="A178" s="374" t="s">
        <v>1366</v>
      </c>
      <c r="B178" s="374" t="s">
        <v>602</v>
      </c>
      <c r="C178" s="375">
        <v>38230000</v>
      </c>
      <c r="D178" s="375">
        <v>37930000</v>
      </c>
      <c r="E178" s="375">
        <v>0</v>
      </c>
      <c r="F178" s="375">
        <v>37930000</v>
      </c>
      <c r="G178" s="375">
        <v>300000</v>
      </c>
      <c r="H178" s="375">
        <v>0.78469999999999995</v>
      </c>
    </row>
    <row r="179" spans="1:8" x14ac:dyDescent="0.25">
      <c r="A179" s="374" t="s">
        <v>1367</v>
      </c>
      <c r="B179" s="374" t="s">
        <v>572</v>
      </c>
      <c r="C179" s="375">
        <v>200000</v>
      </c>
      <c r="D179" s="375">
        <v>200000</v>
      </c>
      <c r="E179" s="375">
        <v>0</v>
      </c>
      <c r="F179" s="375">
        <v>200000</v>
      </c>
      <c r="G179" s="375">
        <v>0</v>
      </c>
      <c r="H179" s="375">
        <v>0</v>
      </c>
    </row>
    <row r="180" spans="1:8" x14ac:dyDescent="0.25">
      <c r="A180" s="374" t="s">
        <v>1367</v>
      </c>
      <c r="B180" s="374" t="s">
        <v>573</v>
      </c>
      <c r="C180" s="375">
        <v>200000</v>
      </c>
      <c r="D180" s="375">
        <v>200000</v>
      </c>
      <c r="E180" s="375">
        <v>0</v>
      </c>
      <c r="F180" s="375">
        <v>200000</v>
      </c>
      <c r="G180" s="375">
        <v>0</v>
      </c>
      <c r="H180" s="375">
        <v>0</v>
      </c>
    </row>
    <row r="181" spans="1:8" x14ac:dyDescent="0.25">
      <c r="A181" s="374" t="s">
        <v>1367</v>
      </c>
      <c r="B181" s="374" t="s">
        <v>474</v>
      </c>
      <c r="C181" s="375">
        <v>37830000</v>
      </c>
      <c r="D181" s="375">
        <v>37530000</v>
      </c>
      <c r="E181" s="375">
        <v>0</v>
      </c>
      <c r="F181" s="375">
        <v>37530000</v>
      </c>
      <c r="G181" s="375">
        <v>300000</v>
      </c>
      <c r="H181" s="375">
        <v>0.79300000000000004</v>
      </c>
    </row>
    <row r="182" spans="1:8" x14ac:dyDescent="0.25">
      <c r="A182" s="374" t="s">
        <v>608</v>
      </c>
      <c r="B182" s="374" t="s">
        <v>568</v>
      </c>
      <c r="C182" s="375">
        <v>1170000</v>
      </c>
      <c r="D182" s="375">
        <v>0</v>
      </c>
      <c r="E182" s="375">
        <v>0</v>
      </c>
      <c r="F182" s="375">
        <v>0</v>
      </c>
      <c r="G182" s="375">
        <v>1170000</v>
      </c>
      <c r="H182" s="375">
        <v>100</v>
      </c>
    </row>
    <row r="183" spans="1:8" x14ac:dyDescent="0.25">
      <c r="A183" s="374" t="s">
        <v>609</v>
      </c>
      <c r="B183" s="374" t="s">
        <v>610</v>
      </c>
      <c r="C183" s="375">
        <v>1170000</v>
      </c>
      <c r="D183" s="375">
        <v>0</v>
      </c>
      <c r="E183" s="375">
        <v>0</v>
      </c>
      <c r="F183" s="375">
        <v>0</v>
      </c>
      <c r="G183" s="375">
        <v>1170000</v>
      </c>
      <c r="H183" s="375">
        <v>100</v>
      </c>
    </row>
    <row r="184" spans="1:8" x14ac:dyDescent="0.25">
      <c r="A184" s="374" t="s">
        <v>611</v>
      </c>
      <c r="B184" s="374" t="s">
        <v>612</v>
      </c>
      <c r="C184" s="375">
        <v>1170000</v>
      </c>
      <c r="D184" s="375">
        <v>0</v>
      </c>
      <c r="E184" s="375">
        <v>0</v>
      </c>
      <c r="F184" s="375">
        <v>0</v>
      </c>
      <c r="G184" s="375">
        <v>1170000</v>
      </c>
      <c r="H184" s="375">
        <v>100</v>
      </c>
    </row>
    <row r="185" spans="1:8" x14ac:dyDescent="0.25">
      <c r="A185" s="374" t="s">
        <v>613</v>
      </c>
      <c r="B185" s="374" t="s">
        <v>614</v>
      </c>
      <c r="C185" s="375">
        <v>48342500</v>
      </c>
      <c r="D185" s="375">
        <v>35965000</v>
      </c>
      <c r="E185" s="375">
        <v>0</v>
      </c>
      <c r="F185" s="375">
        <v>35965000</v>
      </c>
      <c r="G185" s="375">
        <v>12377500</v>
      </c>
      <c r="H185" s="375">
        <v>25.6038</v>
      </c>
    </row>
    <row r="186" spans="1:8" x14ac:dyDescent="0.25">
      <c r="A186" s="374" t="s">
        <v>1368</v>
      </c>
      <c r="B186" s="374" t="s">
        <v>542</v>
      </c>
      <c r="C186" s="375">
        <v>1200000</v>
      </c>
      <c r="D186" s="375">
        <v>700000</v>
      </c>
      <c r="E186" s="375">
        <v>0</v>
      </c>
      <c r="F186" s="375">
        <v>700000</v>
      </c>
      <c r="G186" s="375">
        <v>500000</v>
      </c>
      <c r="H186" s="375">
        <v>41.666699999999999</v>
      </c>
    </row>
    <row r="187" spans="1:8" x14ac:dyDescent="0.25">
      <c r="A187" s="374" t="s">
        <v>1369</v>
      </c>
      <c r="B187" s="374" t="s">
        <v>561</v>
      </c>
      <c r="C187" s="375">
        <v>1200000</v>
      </c>
      <c r="D187" s="375">
        <v>700000</v>
      </c>
      <c r="E187" s="375">
        <v>0</v>
      </c>
      <c r="F187" s="375">
        <v>700000</v>
      </c>
      <c r="G187" s="375">
        <v>500000</v>
      </c>
      <c r="H187" s="375">
        <v>41.666699999999999</v>
      </c>
    </row>
    <row r="188" spans="1:8" x14ac:dyDescent="0.25">
      <c r="A188" s="374" t="s">
        <v>1370</v>
      </c>
      <c r="B188" s="374" t="s">
        <v>562</v>
      </c>
      <c r="C188" s="375">
        <v>1200000</v>
      </c>
      <c r="D188" s="375">
        <v>700000</v>
      </c>
      <c r="E188" s="375">
        <v>0</v>
      </c>
      <c r="F188" s="375">
        <v>700000</v>
      </c>
      <c r="G188" s="375">
        <v>500000</v>
      </c>
      <c r="H188" s="375">
        <v>41.666699999999999</v>
      </c>
    </row>
    <row r="189" spans="1:8" x14ac:dyDescent="0.25">
      <c r="A189" s="374" t="s">
        <v>1371</v>
      </c>
      <c r="B189" s="374" t="s">
        <v>543</v>
      </c>
      <c r="C189" s="375">
        <v>47142500</v>
      </c>
      <c r="D189" s="375">
        <v>35265000</v>
      </c>
      <c r="E189" s="375">
        <v>0</v>
      </c>
      <c r="F189" s="375">
        <v>35265000</v>
      </c>
      <c r="G189" s="375">
        <v>11877500</v>
      </c>
      <c r="H189" s="375">
        <v>25.194900000000001</v>
      </c>
    </row>
    <row r="190" spans="1:8" x14ac:dyDescent="0.25">
      <c r="A190" s="374" t="s">
        <v>1372</v>
      </c>
      <c r="B190" s="374" t="s">
        <v>544</v>
      </c>
      <c r="C190" s="375">
        <v>5098000</v>
      </c>
      <c r="D190" s="375">
        <v>4868000</v>
      </c>
      <c r="E190" s="375">
        <v>0</v>
      </c>
      <c r="F190" s="375">
        <v>4868000</v>
      </c>
      <c r="G190" s="375">
        <v>230000</v>
      </c>
      <c r="H190" s="375">
        <v>4.5115999999999996</v>
      </c>
    </row>
    <row r="191" spans="1:8" x14ac:dyDescent="0.25">
      <c r="A191" s="374" t="s">
        <v>1373</v>
      </c>
      <c r="B191" s="374" t="s">
        <v>551</v>
      </c>
      <c r="C191" s="375">
        <v>5098000</v>
      </c>
      <c r="D191" s="375">
        <v>4868000</v>
      </c>
      <c r="E191" s="375">
        <v>0</v>
      </c>
      <c r="F191" s="375">
        <v>4868000</v>
      </c>
      <c r="G191" s="375">
        <v>230000</v>
      </c>
      <c r="H191" s="375">
        <v>4.5115999999999996</v>
      </c>
    </row>
    <row r="192" spans="1:8" x14ac:dyDescent="0.25">
      <c r="A192" s="374" t="s">
        <v>1374</v>
      </c>
      <c r="B192" s="374" t="s">
        <v>593</v>
      </c>
      <c r="C192" s="375">
        <v>250000</v>
      </c>
      <c r="D192" s="375">
        <v>250000</v>
      </c>
      <c r="E192" s="375">
        <v>0</v>
      </c>
      <c r="F192" s="375">
        <v>250000</v>
      </c>
      <c r="G192" s="375">
        <v>0</v>
      </c>
      <c r="H192" s="375">
        <v>0</v>
      </c>
    </row>
    <row r="193" spans="1:8" x14ac:dyDescent="0.25">
      <c r="A193" s="374" t="s">
        <v>1375</v>
      </c>
      <c r="B193" s="374" t="s">
        <v>615</v>
      </c>
      <c r="C193" s="375">
        <v>250000</v>
      </c>
      <c r="D193" s="375">
        <v>250000</v>
      </c>
      <c r="E193" s="375">
        <v>0</v>
      </c>
      <c r="F193" s="375">
        <v>250000</v>
      </c>
      <c r="G193" s="375">
        <v>0</v>
      </c>
      <c r="H193" s="375">
        <v>0</v>
      </c>
    </row>
    <row r="194" spans="1:8" x14ac:dyDescent="0.25">
      <c r="A194" s="374" t="s">
        <v>1376</v>
      </c>
      <c r="B194" s="374" t="s">
        <v>553</v>
      </c>
      <c r="C194" s="375">
        <v>1512000</v>
      </c>
      <c r="D194" s="375">
        <v>1512000</v>
      </c>
      <c r="E194" s="375">
        <v>0</v>
      </c>
      <c r="F194" s="375">
        <v>1512000</v>
      </c>
      <c r="G194" s="375">
        <v>0</v>
      </c>
      <c r="H194" s="375">
        <v>0</v>
      </c>
    </row>
    <row r="195" spans="1:8" x14ac:dyDescent="0.25">
      <c r="A195" s="374" t="s">
        <v>1377</v>
      </c>
      <c r="B195" s="374" t="s">
        <v>555</v>
      </c>
      <c r="C195" s="375">
        <v>712000</v>
      </c>
      <c r="D195" s="375">
        <v>712000</v>
      </c>
      <c r="E195" s="375">
        <v>0</v>
      </c>
      <c r="F195" s="375">
        <v>712000</v>
      </c>
      <c r="G195" s="375">
        <v>0</v>
      </c>
      <c r="H195" s="375">
        <v>0</v>
      </c>
    </row>
    <row r="196" spans="1:8" x14ac:dyDescent="0.25">
      <c r="A196" s="374" t="s">
        <v>1378</v>
      </c>
      <c r="B196" s="374" t="s">
        <v>616</v>
      </c>
      <c r="C196" s="375">
        <v>800000</v>
      </c>
      <c r="D196" s="375">
        <v>800000</v>
      </c>
      <c r="E196" s="375">
        <v>0</v>
      </c>
      <c r="F196" s="375">
        <v>800000</v>
      </c>
      <c r="G196" s="375">
        <v>0</v>
      </c>
      <c r="H196" s="375">
        <v>0</v>
      </c>
    </row>
    <row r="197" spans="1:8" x14ac:dyDescent="0.25">
      <c r="A197" s="374" t="s">
        <v>1379</v>
      </c>
      <c r="B197" s="374" t="s">
        <v>556</v>
      </c>
      <c r="C197" s="375">
        <v>7402500</v>
      </c>
      <c r="D197" s="375">
        <v>5475000</v>
      </c>
      <c r="E197" s="375">
        <v>0</v>
      </c>
      <c r="F197" s="375">
        <v>5475000</v>
      </c>
      <c r="G197" s="375">
        <v>1927500</v>
      </c>
      <c r="H197" s="375">
        <v>26.038499999999999</v>
      </c>
    </row>
    <row r="198" spans="1:8" x14ac:dyDescent="0.25">
      <c r="A198" s="374" t="s">
        <v>1380</v>
      </c>
      <c r="B198" s="374" t="s">
        <v>617</v>
      </c>
      <c r="C198" s="375">
        <v>7402500</v>
      </c>
      <c r="D198" s="375">
        <v>5475000</v>
      </c>
      <c r="E198" s="375">
        <v>0</v>
      </c>
      <c r="F198" s="375">
        <v>5475000</v>
      </c>
      <c r="G198" s="375">
        <v>1927500</v>
      </c>
      <c r="H198" s="375">
        <v>26.038499999999999</v>
      </c>
    </row>
    <row r="199" spans="1:8" x14ac:dyDescent="0.25">
      <c r="A199" s="374" t="s">
        <v>1381</v>
      </c>
      <c r="B199" s="374" t="s">
        <v>566</v>
      </c>
      <c r="C199" s="375">
        <v>32880000</v>
      </c>
      <c r="D199" s="375">
        <v>23160000</v>
      </c>
      <c r="E199" s="375">
        <v>0</v>
      </c>
      <c r="F199" s="375">
        <v>23160000</v>
      </c>
      <c r="G199" s="375">
        <v>9720000</v>
      </c>
      <c r="H199" s="375">
        <v>29.562000000000001</v>
      </c>
    </row>
    <row r="200" spans="1:8" x14ac:dyDescent="0.25">
      <c r="A200" s="374" t="s">
        <v>1382</v>
      </c>
      <c r="B200" s="374" t="s">
        <v>618</v>
      </c>
      <c r="C200" s="375">
        <v>31980000</v>
      </c>
      <c r="D200" s="375">
        <v>22260000</v>
      </c>
      <c r="E200" s="375">
        <v>0</v>
      </c>
      <c r="F200" s="375">
        <v>22260000</v>
      </c>
      <c r="G200" s="375">
        <v>9720000</v>
      </c>
      <c r="H200" s="375">
        <v>30.393999999999998</v>
      </c>
    </row>
    <row r="201" spans="1:8" x14ac:dyDescent="0.25">
      <c r="A201" s="374" t="s">
        <v>1383</v>
      </c>
      <c r="B201" s="374" t="s">
        <v>1325</v>
      </c>
      <c r="C201" s="375">
        <v>900000</v>
      </c>
      <c r="D201" s="375">
        <v>900000</v>
      </c>
      <c r="E201" s="375">
        <v>0</v>
      </c>
      <c r="F201" s="375">
        <v>900000</v>
      </c>
      <c r="G201" s="375">
        <v>0</v>
      </c>
      <c r="H201" s="375">
        <v>0</v>
      </c>
    </row>
    <row r="202" spans="1:8" x14ac:dyDescent="0.25">
      <c r="A202" s="374" t="s">
        <v>1384</v>
      </c>
      <c r="B202" s="374" t="s">
        <v>1385</v>
      </c>
      <c r="C202" s="375">
        <v>157200000</v>
      </c>
      <c r="D202" s="375">
        <v>0</v>
      </c>
      <c r="E202" s="375">
        <v>0</v>
      </c>
      <c r="F202" s="375">
        <v>0</v>
      </c>
      <c r="G202" s="375">
        <v>157200000</v>
      </c>
      <c r="H202" s="375">
        <v>100</v>
      </c>
    </row>
    <row r="203" spans="1:8" x14ac:dyDescent="0.25">
      <c r="A203" s="374" t="s">
        <v>1386</v>
      </c>
      <c r="B203" s="374" t="s">
        <v>543</v>
      </c>
      <c r="C203" s="375">
        <v>143700000</v>
      </c>
      <c r="D203" s="375">
        <v>0</v>
      </c>
      <c r="E203" s="375">
        <v>0</v>
      </c>
      <c r="F203" s="375">
        <v>0</v>
      </c>
      <c r="G203" s="375">
        <v>143700000</v>
      </c>
      <c r="H203" s="375">
        <v>100</v>
      </c>
    </row>
    <row r="204" spans="1:8" x14ac:dyDescent="0.25">
      <c r="A204" s="374" t="s">
        <v>1387</v>
      </c>
      <c r="B204" s="374" t="s">
        <v>544</v>
      </c>
      <c r="C204" s="375">
        <v>17030000</v>
      </c>
      <c r="D204" s="375">
        <v>0</v>
      </c>
      <c r="E204" s="375">
        <v>0</v>
      </c>
      <c r="F204" s="375">
        <v>0</v>
      </c>
      <c r="G204" s="375">
        <v>17030000</v>
      </c>
      <c r="H204" s="375">
        <v>100</v>
      </c>
    </row>
    <row r="205" spans="1:8" x14ac:dyDescent="0.25">
      <c r="A205" s="374" t="s">
        <v>1388</v>
      </c>
      <c r="B205" s="374" t="s">
        <v>551</v>
      </c>
      <c r="C205" s="375">
        <v>17030000</v>
      </c>
      <c r="D205" s="375">
        <v>0</v>
      </c>
      <c r="E205" s="375">
        <v>0</v>
      </c>
      <c r="F205" s="375">
        <v>0</v>
      </c>
      <c r="G205" s="375">
        <v>17030000</v>
      </c>
      <c r="H205" s="375">
        <v>100</v>
      </c>
    </row>
    <row r="206" spans="1:8" x14ac:dyDescent="0.25">
      <c r="A206" s="374" t="s">
        <v>1389</v>
      </c>
      <c r="B206" s="374" t="s">
        <v>593</v>
      </c>
      <c r="C206" s="375">
        <v>19905000</v>
      </c>
      <c r="D206" s="375">
        <v>0</v>
      </c>
      <c r="E206" s="375">
        <v>0</v>
      </c>
      <c r="F206" s="375">
        <v>0</v>
      </c>
      <c r="G206" s="375">
        <v>19905000</v>
      </c>
      <c r="H206" s="375">
        <v>100</v>
      </c>
    </row>
    <row r="207" spans="1:8" x14ac:dyDescent="0.25">
      <c r="A207" s="374" t="s">
        <v>1390</v>
      </c>
      <c r="B207" s="374" t="s">
        <v>619</v>
      </c>
      <c r="C207" s="375">
        <v>1125000</v>
      </c>
      <c r="D207" s="375">
        <v>0</v>
      </c>
      <c r="E207" s="375">
        <v>0</v>
      </c>
      <c r="F207" s="375">
        <v>0</v>
      </c>
      <c r="G207" s="375">
        <v>1125000</v>
      </c>
      <c r="H207" s="375">
        <v>100</v>
      </c>
    </row>
    <row r="208" spans="1:8" x14ac:dyDescent="0.25">
      <c r="A208" s="374" t="s">
        <v>1391</v>
      </c>
      <c r="B208" s="374" t="s">
        <v>620</v>
      </c>
      <c r="C208" s="375">
        <v>18780000</v>
      </c>
      <c r="D208" s="375">
        <v>0</v>
      </c>
      <c r="E208" s="375">
        <v>0</v>
      </c>
      <c r="F208" s="375">
        <v>0</v>
      </c>
      <c r="G208" s="375">
        <v>18780000</v>
      </c>
      <c r="H208" s="375">
        <v>100</v>
      </c>
    </row>
    <row r="209" spans="1:8" x14ac:dyDescent="0.25">
      <c r="A209" s="374" t="s">
        <v>1392</v>
      </c>
      <c r="B209" s="374" t="s">
        <v>546</v>
      </c>
      <c r="C209" s="375">
        <v>18150000</v>
      </c>
      <c r="D209" s="375">
        <v>0</v>
      </c>
      <c r="E209" s="375">
        <v>0</v>
      </c>
      <c r="F209" s="375">
        <v>0</v>
      </c>
      <c r="G209" s="375">
        <v>18150000</v>
      </c>
      <c r="H209" s="375">
        <v>100</v>
      </c>
    </row>
    <row r="210" spans="1:8" x14ac:dyDescent="0.25">
      <c r="A210" s="374" t="s">
        <v>1393</v>
      </c>
      <c r="B210" s="374" t="s">
        <v>1394</v>
      </c>
      <c r="C210" s="375">
        <v>2700000</v>
      </c>
      <c r="D210" s="375">
        <v>0</v>
      </c>
      <c r="E210" s="375">
        <v>0</v>
      </c>
      <c r="F210" s="375">
        <v>0</v>
      </c>
      <c r="G210" s="375">
        <v>2700000</v>
      </c>
      <c r="H210" s="375">
        <v>100</v>
      </c>
    </row>
    <row r="211" spans="1:8" x14ac:dyDescent="0.25">
      <c r="A211" s="374" t="s">
        <v>1395</v>
      </c>
      <c r="B211" s="374" t="s">
        <v>621</v>
      </c>
      <c r="C211" s="375">
        <v>15450000</v>
      </c>
      <c r="D211" s="375">
        <v>0</v>
      </c>
      <c r="E211" s="375">
        <v>0</v>
      </c>
      <c r="F211" s="375">
        <v>0</v>
      </c>
      <c r="G211" s="375">
        <v>15450000</v>
      </c>
      <c r="H211" s="375">
        <v>100</v>
      </c>
    </row>
    <row r="212" spans="1:8" x14ac:dyDescent="0.25">
      <c r="A212" s="374" t="s">
        <v>1396</v>
      </c>
      <c r="B212" s="374" t="s">
        <v>553</v>
      </c>
      <c r="C212" s="375">
        <v>16395000</v>
      </c>
      <c r="D212" s="375">
        <v>0</v>
      </c>
      <c r="E212" s="375">
        <v>0</v>
      </c>
      <c r="F212" s="375">
        <v>0</v>
      </c>
      <c r="G212" s="375">
        <v>16395000</v>
      </c>
      <c r="H212" s="375">
        <v>100</v>
      </c>
    </row>
    <row r="213" spans="1:8" x14ac:dyDescent="0.25">
      <c r="A213" s="374" t="s">
        <v>1397</v>
      </c>
      <c r="B213" s="374" t="s">
        <v>554</v>
      </c>
      <c r="C213" s="375">
        <v>6550000</v>
      </c>
      <c r="D213" s="375">
        <v>0</v>
      </c>
      <c r="E213" s="375">
        <v>0</v>
      </c>
      <c r="F213" s="375">
        <v>0</v>
      </c>
      <c r="G213" s="375">
        <v>6550000</v>
      </c>
      <c r="H213" s="375">
        <v>100</v>
      </c>
    </row>
    <row r="214" spans="1:8" x14ac:dyDescent="0.25">
      <c r="A214" s="374" t="s">
        <v>1398</v>
      </c>
      <c r="B214" s="374" t="s">
        <v>555</v>
      </c>
      <c r="C214" s="375">
        <v>9845000</v>
      </c>
      <c r="D214" s="375">
        <v>0</v>
      </c>
      <c r="E214" s="375">
        <v>0</v>
      </c>
      <c r="F214" s="375">
        <v>0</v>
      </c>
      <c r="G214" s="375">
        <v>9845000</v>
      </c>
      <c r="H214" s="375">
        <v>100</v>
      </c>
    </row>
    <row r="215" spans="1:8" x14ac:dyDescent="0.25">
      <c r="A215" s="374" t="s">
        <v>1399</v>
      </c>
      <c r="B215" s="374" t="s">
        <v>556</v>
      </c>
      <c r="C215" s="375">
        <v>45220000</v>
      </c>
      <c r="D215" s="375">
        <v>0</v>
      </c>
      <c r="E215" s="375">
        <v>0</v>
      </c>
      <c r="F215" s="375">
        <v>0</v>
      </c>
      <c r="G215" s="375">
        <v>45220000</v>
      </c>
      <c r="H215" s="375">
        <v>100</v>
      </c>
    </row>
    <row r="216" spans="1:8" x14ac:dyDescent="0.25">
      <c r="A216" s="374" t="s">
        <v>1400</v>
      </c>
      <c r="B216" s="374" t="s">
        <v>617</v>
      </c>
      <c r="C216" s="375">
        <v>45220000</v>
      </c>
      <c r="D216" s="375">
        <v>0</v>
      </c>
      <c r="E216" s="375">
        <v>0</v>
      </c>
      <c r="F216" s="375">
        <v>0</v>
      </c>
      <c r="G216" s="375">
        <v>45220000</v>
      </c>
      <c r="H216" s="375">
        <v>100</v>
      </c>
    </row>
    <row r="217" spans="1:8" x14ac:dyDescent="0.25">
      <c r="A217" s="374" t="s">
        <v>1401</v>
      </c>
      <c r="B217" s="374" t="s">
        <v>566</v>
      </c>
      <c r="C217" s="375">
        <v>27000000</v>
      </c>
      <c r="D217" s="375">
        <v>0</v>
      </c>
      <c r="E217" s="375">
        <v>0</v>
      </c>
      <c r="F217" s="375">
        <v>0</v>
      </c>
      <c r="G217" s="375">
        <v>27000000</v>
      </c>
      <c r="H217" s="375">
        <v>100</v>
      </c>
    </row>
    <row r="218" spans="1:8" x14ac:dyDescent="0.25">
      <c r="A218" s="374" t="s">
        <v>1402</v>
      </c>
      <c r="B218" s="374" t="s">
        <v>1403</v>
      </c>
      <c r="C218" s="375">
        <v>27000000</v>
      </c>
      <c r="D218" s="375">
        <v>0</v>
      </c>
      <c r="E218" s="375">
        <v>0</v>
      </c>
      <c r="F218" s="375">
        <v>0</v>
      </c>
      <c r="G218" s="375">
        <v>27000000</v>
      </c>
      <c r="H218" s="375">
        <v>100</v>
      </c>
    </row>
    <row r="219" spans="1:8" x14ac:dyDescent="0.25">
      <c r="A219" s="374" t="s">
        <v>622</v>
      </c>
      <c r="B219" s="374" t="s">
        <v>568</v>
      </c>
      <c r="C219" s="375">
        <v>13500000</v>
      </c>
      <c r="D219" s="375">
        <v>0</v>
      </c>
      <c r="E219" s="375">
        <v>0</v>
      </c>
      <c r="F219" s="375">
        <v>0</v>
      </c>
      <c r="G219" s="375">
        <v>13500000</v>
      </c>
      <c r="H219" s="375">
        <v>100</v>
      </c>
    </row>
    <row r="220" spans="1:8" x14ac:dyDescent="0.25">
      <c r="A220" s="374" t="s">
        <v>623</v>
      </c>
      <c r="B220" s="374" t="s">
        <v>624</v>
      </c>
      <c r="C220" s="375">
        <v>13500000</v>
      </c>
      <c r="D220" s="375">
        <v>0</v>
      </c>
      <c r="E220" s="375">
        <v>0</v>
      </c>
      <c r="F220" s="375">
        <v>0</v>
      </c>
      <c r="G220" s="375">
        <v>13500000</v>
      </c>
      <c r="H220" s="375">
        <v>100</v>
      </c>
    </row>
    <row r="221" spans="1:8" x14ac:dyDescent="0.25">
      <c r="A221" s="374" t="s">
        <v>625</v>
      </c>
      <c r="B221" s="374" t="s">
        <v>626</v>
      </c>
      <c r="C221" s="375">
        <v>13500000</v>
      </c>
      <c r="D221" s="375">
        <v>0</v>
      </c>
      <c r="E221" s="375">
        <v>0</v>
      </c>
      <c r="F221" s="375">
        <v>0</v>
      </c>
      <c r="G221" s="375">
        <v>13500000</v>
      </c>
      <c r="H221" s="375">
        <v>100</v>
      </c>
    </row>
    <row r="222" spans="1:8" x14ac:dyDescent="0.25">
      <c r="A222" s="374" t="s">
        <v>627</v>
      </c>
      <c r="B222" s="374" t="s">
        <v>628</v>
      </c>
      <c r="C222" s="375">
        <v>50000000</v>
      </c>
      <c r="D222" s="375">
        <v>49700000</v>
      </c>
      <c r="E222" s="375">
        <v>0</v>
      </c>
      <c r="F222" s="375">
        <v>49700000</v>
      </c>
      <c r="G222" s="375">
        <v>300000</v>
      </c>
      <c r="H222" s="375">
        <v>0.6</v>
      </c>
    </row>
    <row r="223" spans="1:8" x14ac:dyDescent="0.25">
      <c r="A223" s="374" t="s">
        <v>1404</v>
      </c>
      <c r="B223" s="374" t="s">
        <v>542</v>
      </c>
      <c r="C223" s="375">
        <v>8320000</v>
      </c>
      <c r="D223" s="375">
        <v>8020000</v>
      </c>
      <c r="E223" s="375">
        <v>0</v>
      </c>
      <c r="F223" s="375">
        <v>8020000</v>
      </c>
      <c r="G223" s="375">
        <v>300000</v>
      </c>
      <c r="H223" s="375">
        <v>3.6057999999999999</v>
      </c>
    </row>
    <row r="224" spans="1:8" x14ac:dyDescent="0.25">
      <c r="A224" s="374" t="s">
        <v>1405</v>
      </c>
      <c r="B224" s="374" t="s">
        <v>561</v>
      </c>
      <c r="C224" s="375">
        <v>7320000</v>
      </c>
      <c r="D224" s="375">
        <v>7020000</v>
      </c>
      <c r="E224" s="375">
        <v>0</v>
      </c>
      <c r="F224" s="375">
        <v>7020000</v>
      </c>
      <c r="G224" s="375">
        <v>300000</v>
      </c>
      <c r="H224" s="375">
        <v>4.0983999999999998</v>
      </c>
    </row>
    <row r="225" spans="1:8" x14ac:dyDescent="0.25">
      <c r="A225" s="374" t="s">
        <v>1406</v>
      </c>
      <c r="B225" s="374" t="s">
        <v>562</v>
      </c>
      <c r="C225" s="375">
        <v>7320000</v>
      </c>
      <c r="D225" s="375">
        <v>7020000</v>
      </c>
      <c r="E225" s="375">
        <v>0</v>
      </c>
      <c r="F225" s="375">
        <v>7020000</v>
      </c>
      <c r="G225" s="375">
        <v>300000</v>
      </c>
      <c r="H225" s="375">
        <v>4.0983999999999998</v>
      </c>
    </row>
    <row r="226" spans="1:8" x14ac:dyDescent="0.25">
      <c r="A226" s="374" t="s">
        <v>1407</v>
      </c>
      <c r="B226" s="374" t="s">
        <v>547</v>
      </c>
      <c r="C226" s="375">
        <v>1000000</v>
      </c>
      <c r="D226" s="375">
        <v>1000000</v>
      </c>
      <c r="E226" s="375">
        <v>0</v>
      </c>
      <c r="F226" s="375">
        <v>1000000</v>
      </c>
      <c r="G226" s="375">
        <v>0</v>
      </c>
      <c r="H226" s="375">
        <v>0</v>
      </c>
    </row>
    <row r="227" spans="1:8" x14ac:dyDescent="0.25">
      <c r="A227" s="374" t="s">
        <v>1408</v>
      </c>
      <c r="B227" s="374" t="s">
        <v>563</v>
      </c>
      <c r="C227" s="375">
        <v>1000000</v>
      </c>
      <c r="D227" s="375">
        <v>1000000</v>
      </c>
      <c r="E227" s="375">
        <v>0</v>
      </c>
      <c r="F227" s="375">
        <v>1000000</v>
      </c>
      <c r="G227" s="375">
        <v>0</v>
      </c>
      <c r="H227" s="375">
        <v>0</v>
      </c>
    </row>
    <row r="228" spans="1:8" x14ac:dyDescent="0.25">
      <c r="A228" s="374" t="s">
        <v>1409</v>
      </c>
      <c r="B228" s="374" t="s">
        <v>543</v>
      </c>
      <c r="C228" s="375">
        <v>41680000</v>
      </c>
      <c r="D228" s="375">
        <v>41680000</v>
      </c>
      <c r="E228" s="375">
        <v>0</v>
      </c>
      <c r="F228" s="375">
        <v>41680000</v>
      </c>
      <c r="G228" s="375">
        <v>0</v>
      </c>
      <c r="H228" s="375">
        <v>0</v>
      </c>
    </row>
    <row r="229" spans="1:8" x14ac:dyDescent="0.25">
      <c r="A229" s="374" t="s">
        <v>1410</v>
      </c>
      <c r="B229" s="374" t="s">
        <v>544</v>
      </c>
      <c r="C229" s="375">
        <v>2748500</v>
      </c>
      <c r="D229" s="375">
        <v>2748500</v>
      </c>
      <c r="E229" s="375">
        <v>0</v>
      </c>
      <c r="F229" s="375">
        <v>2748500</v>
      </c>
      <c r="G229" s="375">
        <v>0</v>
      </c>
      <c r="H229" s="375">
        <v>0</v>
      </c>
    </row>
    <row r="230" spans="1:8" x14ac:dyDescent="0.25">
      <c r="A230" s="374" t="s">
        <v>1411</v>
      </c>
      <c r="B230" s="374" t="s">
        <v>551</v>
      </c>
      <c r="C230" s="375">
        <v>2748500</v>
      </c>
      <c r="D230" s="375">
        <v>2748500</v>
      </c>
      <c r="E230" s="375">
        <v>0</v>
      </c>
      <c r="F230" s="375">
        <v>2748500</v>
      </c>
      <c r="G230" s="375">
        <v>0</v>
      </c>
      <c r="H230" s="375">
        <v>0</v>
      </c>
    </row>
    <row r="231" spans="1:8" x14ac:dyDescent="0.25">
      <c r="A231" s="374" t="s">
        <v>1412</v>
      </c>
      <c r="B231" s="374" t="s">
        <v>593</v>
      </c>
      <c r="C231" s="375">
        <v>8900000</v>
      </c>
      <c r="D231" s="375">
        <v>8900000</v>
      </c>
      <c r="E231" s="375">
        <v>0</v>
      </c>
      <c r="F231" s="375">
        <v>8900000</v>
      </c>
      <c r="G231" s="375">
        <v>0</v>
      </c>
      <c r="H231" s="375">
        <v>0</v>
      </c>
    </row>
    <row r="232" spans="1:8" x14ac:dyDescent="0.25">
      <c r="A232" s="374" t="s">
        <v>1413</v>
      </c>
      <c r="B232" s="374" t="s">
        <v>620</v>
      </c>
      <c r="C232" s="375">
        <v>8400000</v>
      </c>
      <c r="D232" s="375">
        <v>8400000</v>
      </c>
      <c r="E232" s="375">
        <v>0</v>
      </c>
      <c r="F232" s="375">
        <v>8400000</v>
      </c>
      <c r="G232" s="375">
        <v>0</v>
      </c>
      <c r="H232" s="375">
        <v>0</v>
      </c>
    </row>
    <row r="233" spans="1:8" x14ac:dyDescent="0.25">
      <c r="A233" s="374" t="s">
        <v>1414</v>
      </c>
      <c r="B233" s="374" t="s">
        <v>615</v>
      </c>
      <c r="C233" s="375">
        <v>500000</v>
      </c>
      <c r="D233" s="375">
        <v>500000</v>
      </c>
      <c r="E233" s="375">
        <v>0</v>
      </c>
      <c r="F233" s="375">
        <v>500000</v>
      </c>
      <c r="G233" s="375">
        <v>0</v>
      </c>
      <c r="H233" s="375">
        <v>0</v>
      </c>
    </row>
    <row r="234" spans="1:8" x14ac:dyDescent="0.25">
      <c r="A234" s="374" t="s">
        <v>1415</v>
      </c>
      <c r="B234" s="374" t="s">
        <v>546</v>
      </c>
      <c r="C234" s="375">
        <v>300000</v>
      </c>
      <c r="D234" s="375">
        <v>300000</v>
      </c>
      <c r="E234" s="375">
        <v>0</v>
      </c>
      <c r="F234" s="375">
        <v>300000</v>
      </c>
      <c r="G234" s="375">
        <v>0</v>
      </c>
      <c r="H234" s="375">
        <v>0</v>
      </c>
    </row>
    <row r="235" spans="1:8" x14ac:dyDescent="0.25">
      <c r="A235" s="374" t="s">
        <v>1416</v>
      </c>
      <c r="B235" s="374" t="s">
        <v>1394</v>
      </c>
      <c r="C235" s="375">
        <v>300000</v>
      </c>
      <c r="D235" s="375">
        <v>300000</v>
      </c>
      <c r="E235" s="375">
        <v>0</v>
      </c>
      <c r="F235" s="375">
        <v>300000</v>
      </c>
      <c r="G235" s="375">
        <v>0</v>
      </c>
      <c r="H235" s="375">
        <v>0</v>
      </c>
    </row>
    <row r="236" spans="1:8" x14ac:dyDescent="0.25">
      <c r="A236" s="374" t="s">
        <v>1417</v>
      </c>
      <c r="B236" s="374" t="s">
        <v>553</v>
      </c>
      <c r="C236" s="375">
        <v>1460000</v>
      </c>
      <c r="D236" s="375">
        <v>1460000</v>
      </c>
      <c r="E236" s="375">
        <v>0</v>
      </c>
      <c r="F236" s="375">
        <v>1460000</v>
      </c>
      <c r="G236" s="375">
        <v>0</v>
      </c>
      <c r="H236" s="375">
        <v>0</v>
      </c>
    </row>
    <row r="237" spans="1:8" x14ac:dyDescent="0.25">
      <c r="A237" s="374" t="s">
        <v>1418</v>
      </c>
      <c r="B237" s="374" t="s">
        <v>554</v>
      </c>
      <c r="C237" s="375">
        <v>960000</v>
      </c>
      <c r="D237" s="375">
        <v>960000</v>
      </c>
      <c r="E237" s="375">
        <v>0</v>
      </c>
      <c r="F237" s="375">
        <v>960000</v>
      </c>
      <c r="G237" s="375">
        <v>0</v>
      </c>
      <c r="H237" s="375">
        <v>0</v>
      </c>
    </row>
    <row r="238" spans="1:8" x14ac:dyDescent="0.25">
      <c r="A238" s="374" t="s">
        <v>1419</v>
      </c>
      <c r="B238" s="374" t="s">
        <v>555</v>
      </c>
      <c r="C238" s="375">
        <v>300000</v>
      </c>
      <c r="D238" s="375">
        <v>300000</v>
      </c>
      <c r="E238" s="375">
        <v>0</v>
      </c>
      <c r="F238" s="375">
        <v>300000</v>
      </c>
      <c r="G238" s="375">
        <v>0</v>
      </c>
      <c r="H238" s="375">
        <v>0</v>
      </c>
    </row>
    <row r="239" spans="1:8" x14ac:dyDescent="0.25">
      <c r="A239" s="374" t="s">
        <v>1420</v>
      </c>
      <c r="B239" s="374" t="s">
        <v>616</v>
      </c>
      <c r="C239" s="375">
        <v>200000</v>
      </c>
      <c r="D239" s="375">
        <v>200000</v>
      </c>
      <c r="E239" s="375">
        <v>0</v>
      </c>
      <c r="F239" s="375">
        <v>200000</v>
      </c>
      <c r="G239" s="375">
        <v>0</v>
      </c>
      <c r="H239" s="375">
        <v>0</v>
      </c>
    </row>
    <row r="240" spans="1:8" x14ac:dyDescent="0.25">
      <c r="A240" s="374" t="s">
        <v>1421</v>
      </c>
      <c r="B240" s="374" t="s">
        <v>629</v>
      </c>
      <c r="C240" s="375">
        <v>350000</v>
      </c>
      <c r="D240" s="375">
        <v>350000</v>
      </c>
      <c r="E240" s="375">
        <v>0</v>
      </c>
      <c r="F240" s="375">
        <v>350000</v>
      </c>
      <c r="G240" s="375">
        <v>0</v>
      </c>
      <c r="H240" s="375">
        <v>0</v>
      </c>
    </row>
    <row r="241" spans="1:8" x14ac:dyDescent="0.25">
      <c r="A241" s="374" t="s">
        <v>1422</v>
      </c>
      <c r="B241" s="374" t="s">
        <v>630</v>
      </c>
      <c r="C241" s="375">
        <v>350000</v>
      </c>
      <c r="D241" s="375">
        <v>350000</v>
      </c>
      <c r="E241" s="375">
        <v>0</v>
      </c>
      <c r="F241" s="375">
        <v>350000</v>
      </c>
      <c r="G241" s="375">
        <v>0</v>
      </c>
      <c r="H241" s="375">
        <v>0</v>
      </c>
    </row>
    <row r="242" spans="1:8" x14ac:dyDescent="0.25">
      <c r="A242" s="374" t="s">
        <v>1423</v>
      </c>
      <c r="B242" s="374" t="s">
        <v>631</v>
      </c>
      <c r="C242" s="375">
        <v>3250000</v>
      </c>
      <c r="D242" s="375">
        <v>3250000</v>
      </c>
      <c r="E242" s="375">
        <v>0</v>
      </c>
      <c r="F242" s="375">
        <v>3250000</v>
      </c>
      <c r="G242" s="375">
        <v>0</v>
      </c>
      <c r="H242" s="375">
        <v>0</v>
      </c>
    </row>
    <row r="243" spans="1:8" x14ac:dyDescent="0.25">
      <c r="A243" s="374" t="s">
        <v>1424</v>
      </c>
      <c r="B243" s="374" t="s">
        <v>1425</v>
      </c>
      <c r="C243" s="375">
        <v>1250000</v>
      </c>
      <c r="D243" s="375">
        <v>1250000</v>
      </c>
      <c r="E243" s="375">
        <v>0</v>
      </c>
      <c r="F243" s="375">
        <v>1250000</v>
      </c>
      <c r="G243" s="375">
        <v>0</v>
      </c>
      <c r="H243" s="375">
        <v>0</v>
      </c>
    </row>
    <row r="244" spans="1:8" x14ac:dyDescent="0.25">
      <c r="A244" s="374" t="s">
        <v>1426</v>
      </c>
      <c r="B244" s="374" t="s">
        <v>632</v>
      </c>
      <c r="C244" s="375">
        <v>500000</v>
      </c>
      <c r="D244" s="375">
        <v>500000</v>
      </c>
      <c r="E244" s="375">
        <v>0</v>
      </c>
      <c r="F244" s="375">
        <v>500000</v>
      </c>
      <c r="G244" s="375">
        <v>0</v>
      </c>
      <c r="H244" s="375">
        <v>0</v>
      </c>
    </row>
    <row r="245" spans="1:8" x14ac:dyDescent="0.25">
      <c r="A245" s="374" t="s">
        <v>1427</v>
      </c>
      <c r="B245" s="374" t="s">
        <v>633</v>
      </c>
      <c r="C245" s="375">
        <v>1500000</v>
      </c>
      <c r="D245" s="375">
        <v>1500000</v>
      </c>
      <c r="E245" s="375">
        <v>0</v>
      </c>
      <c r="F245" s="375">
        <v>1500000</v>
      </c>
      <c r="G245" s="375">
        <v>0</v>
      </c>
      <c r="H245" s="375">
        <v>0</v>
      </c>
    </row>
    <row r="246" spans="1:8" x14ac:dyDescent="0.25">
      <c r="A246" s="374" t="s">
        <v>1428</v>
      </c>
      <c r="B246" s="374" t="s">
        <v>556</v>
      </c>
      <c r="C246" s="375">
        <v>8741500</v>
      </c>
      <c r="D246" s="375">
        <v>8741500</v>
      </c>
      <c r="E246" s="375">
        <v>0</v>
      </c>
      <c r="F246" s="375">
        <v>8741500</v>
      </c>
      <c r="G246" s="375">
        <v>0</v>
      </c>
      <c r="H246" s="375">
        <v>0</v>
      </c>
    </row>
    <row r="247" spans="1:8" x14ac:dyDescent="0.25">
      <c r="A247" s="374" t="s">
        <v>1429</v>
      </c>
      <c r="B247" s="374" t="s">
        <v>557</v>
      </c>
      <c r="C247" s="375">
        <v>2898500</v>
      </c>
      <c r="D247" s="375">
        <v>2898500</v>
      </c>
      <c r="E247" s="375">
        <v>0</v>
      </c>
      <c r="F247" s="375">
        <v>2898500</v>
      </c>
      <c r="G247" s="375">
        <v>0</v>
      </c>
      <c r="H247" s="375">
        <v>0</v>
      </c>
    </row>
    <row r="248" spans="1:8" x14ac:dyDescent="0.25">
      <c r="A248" s="374" t="s">
        <v>1430</v>
      </c>
      <c r="B248" s="374" t="s">
        <v>617</v>
      </c>
      <c r="C248" s="375">
        <v>5843000</v>
      </c>
      <c r="D248" s="375">
        <v>5843000</v>
      </c>
      <c r="E248" s="375">
        <v>0</v>
      </c>
      <c r="F248" s="375">
        <v>5843000</v>
      </c>
      <c r="G248" s="375">
        <v>0</v>
      </c>
      <c r="H248" s="375">
        <v>0</v>
      </c>
    </row>
    <row r="249" spans="1:8" x14ac:dyDescent="0.25">
      <c r="A249" s="374" t="s">
        <v>1431</v>
      </c>
      <c r="B249" s="374" t="s">
        <v>634</v>
      </c>
      <c r="C249" s="375">
        <v>8730000</v>
      </c>
      <c r="D249" s="375">
        <v>8730000</v>
      </c>
      <c r="E249" s="375">
        <v>0</v>
      </c>
      <c r="F249" s="375">
        <v>8730000</v>
      </c>
      <c r="G249" s="375">
        <v>0</v>
      </c>
      <c r="H249" s="375">
        <v>0</v>
      </c>
    </row>
    <row r="250" spans="1:8" x14ac:dyDescent="0.25">
      <c r="A250" s="374" t="s">
        <v>1432</v>
      </c>
      <c r="B250" s="374" t="s">
        <v>635</v>
      </c>
      <c r="C250" s="375">
        <v>8730000</v>
      </c>
      <c r="D250" s="375">
        <v>8730000</v>
      </c>
      <c r="E250" s="375">
        <v>0</v>
      </c>
      <c r="F250" s="375">
        <v>8730000</v>
      </c>
      <c r="G250" s="375">
        <v>0</v>
      </c>
      <c r="H250" s="375">
        <v>0</v>
      </c>
    </row>
    <row r="251" spans="1:8" x14ac:dyDescent="0.25">
      <c r="A251" s="374" t="s">
        <v>1433</v>
      </c>
      <c r="B251" s="374" t="s">
        <v>636</v>
      </c>
      <c r="C251" s="375">
        <v>7200000</v>
      </c>
      <c r="D251" s="375">
        <v>7200000</v>
      </c>
      <c r="E251" s="375">
        <v>0</v>
      </c>
      <c r="F251" s="375">
        <v>7200000</v>
      </c>
      <c r="G251" s="375">
        <v>0</v>
      </c>
      <c r="H251" s="375">
        <v>0</v>
      </c>
    </row>
    <row r="252" spans="1:8" x14ac:dyDescent="0.25">
      <c r="A252" s="374" t="s">
        <v>1434</v>
      </c>
      <c r="B252" s="374" t="s">
        <v>637</v>
      </c>
      <c r="C252" s="375">
        <v>7200000</v>
      </c>
      <c r="D252" s="375">
        <v>7200000</v>
      </c>
      <c r="E252" s="375">
        <v>0</v>
      </c>
      <c r="F252" s="375">
        <v>7200000</v>
      </c>
      <c r="G252" s="375">
        <v>0</v>
      </c>
      <c r="H252" s="375">
        <v>0</v>
      </c>
    </row>
    <row r="253" spans="1:8" x14ac:dyDescent="0.25">
      <c r="A253" s="374" t="s">
        <v>1435</v>
      </c>
      <c r="B253" s="374" t="s">
        <v>1436</v>
      </c>
      <c r="C253" s="375">
        <v>45560000</v>
      </c>
      <c r="D253" s="375">
        <v>33922000</v>
      </c>
      <c r="E253" s="375">
        <v>0</v>
      </c>
      <c r="F253" s="375">
        <v>33922000</v>
      </c>
      <c r="G253" s="375">
        <v>11638000</v>
      </c>
      <c r="H253" s="375">
        <v>25.5443</v>
      </c>
    </row>
    <row r="254" spans="1:8" x14ac:dyDescent="0.25">
      <c r="A254" s="374" t="s">
        <v>1437</v>
      </c>
      <c r="B254" s="374" t="s">
        <v>542</v>
      </c>
      <c r="C254" s="375">
        <v>9000000</v>
      </c>
      <c r="D254" s="375">
        <v>9000000</v>
      </c>
      <c r="E254" s="375">
        <v>0</v>
      </c>
      <c r="F254" s="375">
        <v>9000000</v>
      </c>
      <c r="G254" s="375">
        <v>0</v>
      </c>
      <c r="H254" s="375">
        <v>0</v>
      </c>
    </row>
    <row r="255" spans="1:8" x14ac:dyDescent="0.25">
      <c r="A255" s="374" t="s">
        <v>1438</v>
      </c>
      <c r="B255" s="374" t="s">
        <v>561</v>
      </c>
      <c r="C255" s="375">
        <v>9000000</v>
      </c>
      <c r="D255" s="375">
        <v>9000000</v>
      </c>
      <c r="E255" s="375">
        <v>0</v>
      </c>
      <c r="F255" s="375">
        <v>9000000</v>
      </c>
      <c r="G255" s="375">
        <v>0</v>
      </c>
      <c r="H255" s="375">
        <v>0</v>
      </c>
    </row>
    <row r="256" spans="1:8" x14ac:dyDescent="0.25">
      <c r="A256" s="374" t="s">
        <v>1439</v>
      </c>
      <c r="B256" s="374" t="s">
        <v>562</v>
      </c>
      <c r="C256" s="375">
        <v>9000000</v>
      </c>
      <c r="D256" s="375">
        <v>9000000</v>
      </c>
      <c r="E256" s="375">
        <v>0</v>
      </c>
      <c r="F256" s="375">
        <v>9000000</v>
      </c>
      <c r="G256" s="375">
        <v>0</v>
      </c>
      <c r="H256" s="375">
        <v>0</v>
      </c>
    </row>
    <row r="257" spans="1:8" x14ac:dyDescent="0.25">
      <c r="A257" s="374" t="s">
        <v>1440</v>
      </c>
      <c r="B257" s="374" t="s">
        <v>543</v>
      </c>
      <c r="C257" s="375">
        <v>36560000</v>
      </c>
      <c r="D257" s="375">
        <v>24922000</v>
      </c>
      <c r="E257" s="375">
        <v>0</v>
      </c>
      <c r="F257" s="375">
        <v>24922000</v>
      </c>
      <c r="G257" s="375">
        <v>11638000</v>
      </c>
      <c r="H257" s="375">
        <v>31.832599999999999</v>
      </c>
    </row>
    <row r="258" spans="1:8" x14ac:dyDescent="0.25">
      <c r="A258" s="374" t="s">
        <v>1441</v>
      </c>
      <c r="B258" s="374" t="s">
        <v>544</v>
      </c>
      <c r="C258" s="375">
        <v>2993000</v>
      </c>
      <c r="D258" s="375">
        <v>2993000</v>
      </c>
      <c r="E258" s="375">
        <v>0</v>
      </c>
      <c r="F258" s="375">
        <v>2993000</v>
      </c>
      <c r="G258" s="375">
        <v>0</v>
      </c>
      <c r="H258" s="375">
        <v>0</v>
      </c>
    </row>
    <row r="259" spans="1:8" x14ac:dyDescent="0.25">
      <c r="A259" s="374" t="s">
        <v>1442</v>
      </c>
      <c r="B259" s="374" t="s">
        <v>551</v>
      </c>
      <c r="C259" s="375">
        <v>2903000</v>
      </c>
      <c r="D259" s="375">
        <v>2903000</v>
      </c>
      <c r="E259" s="375">
        <v>0</v>
      </c>
      <c r="F259" s="375">
        <v>2903000</v>
      </c>
      <c r="G259" s="375">
        <v>0</v>
      </c>
      <c r="H259" s="375">
        <v>0</v>
      </c>
    </row>
    <row r="260" spans="1:8" x14ac:dyDescent="0.25">
      <c r="A260" s="374" t="s">
        <v>1443</v>
      </c>
      <c r="B260" s="374" t="s">
        <v>552</v>
      </c>
      <c r="C260" s="375">
        <v>90000</v>
      </c>
      <c r="D260" s="375">
        <v>90000</v>
      </c>
      <c r="E260" s="375">
        <v>0</v>
      </c>
      <c r="F260" s="375">
        <v>90000</v>
      </c>
      <c r="G260" s="375">
        <v>0</v>
      </c>
      <c r="H260" s="375">
        <v>0</v>
      </c>
    </row>
    <row r="261" spans="1:8" x14ac:dyDescent="0.25">
      <c r="A261" s="374" t="s">
        <v>1444</v>
      </c>
      <c r="B261" s="374" t="s">
        <v>553</v>
      </c>
      <c r="C261" s="375">
        <v>812000</v>
      </c>
      <c r="D261" s="375">
        <v>812000</v>
      </c>
      <c r="E261" s="375">
        <v>0</v>
      </c>
      <c r="F261" s="375">
        <v>812000</v>
      </c>
      <c r="G261" s="375">
        <v>0</v>
      </c>
      <c r="H261" s="375">
        <v>0</v>
      </c>
    </row>
    <row r="262" spans="1:8" x14ac:dyDescent="0.25">
      <c r="A262" s="374" t="s">
        <v>1445</v>
      </c>
      <c r="B262" s="374" t="s">
        <v>555</v>
      </c>
      <c r="C262" s="375">
        <v>812000</v>
      </c>
      <c r="D262" s="375">
        <v>812000</v>
      </c>
      <c r="E262" s="375">
        <v>0</v>
      </c>
      <c r="F262" s="375">
        <v>812000</v>
      </c>
      <c r="G262" s="375">
        <v>0</v>
      </c>
      <c r="H262" s="375">
        <v>0</v>
      </c>
    </row>
    <row r="263" spans="1:8" x14ac:dyDescent="0.25">
      <c r="A263" s="374" t="s">
        <v>1446</v>
      </c>
      <c r="B263" s="374" t="s">
        <v>556</v>
      </c>
      <c r="C263" s="375">
        <v>26880000</v>
      </c>
      <c r="D263" s="375">
        <v>21117000</v>
      </c>
      <c r="E263" s="375">
        <v>0</v>
      </c>
      <c r="F263" s="375">
        <v>21117000</v>
      </c>
      <c r="G263" s="375">
        <v>5763000</v>
      </c>
      <c r="H263" s="375">
        <v>21.439699999999998</v>
      </c>
    </row>
    <row r="264" spans="1:8" x14ac:dyDescent="0.25">
      <c r="A264" s="374" t="s">
        <v>1447</v>
      </c>
      <c r="B264" s="374" t="s">
        <v>557</v>
      </c>
      <c r="C264" s="375">
        <v>9920000</v>
      </c>
      <c r="D264" s="375">
        <v>4952000</v>
      </c>
      <c r="E264" s="375">
        <v>0</v>
      </c>
      <c r="F264" s="375">
        <v>4952000</v>
      </c>
      <c r="G264" s="375">
        <v>4968000</v>
      </c>
      <c r="H264" s="375">
        <v>50.080599999999997</v>
      </c>
    </row>
    <row r="265" spans="1:8" x14ac:dyDescent="0.25">
      <c r="A265" s="374" t="s">
        <v>1448</v>
      </c>
      <c r="B265" s="374" t="s">
        <v>617</v>
      </c>
      <c r="C265" s="375">
        <v>16960000</v>
      </c>
      <c r="D265" s="375">
        <v>16165000</v>
      </c>
      <c r="E265" s="375">
        <v>0</v>
      </c>
      <c r="F265" s="375">
        <v>16165000</v>
      </c>
      <c r="G265" s="375">
        <v>795000</v>
      </c>
      <c r="H265" s="375">
        <v>4.6875</v>
      </c>
    </row>
    <row r="266" spans="1:8" x14ac:dyDescent="0.25">
      <c r="A266" s="374" t="s">
        <v>1449</v>
      </c>
      <c r="B266" s="374" t="s">
        <v>558</v>
      </c>
      <c r="C266" s="375">
        <v>5875000</v>
      </c>
      <c r="D266" s="375">
        <v>0</v>
      </c>
      <c r="E266" s="375">
        <v>0</v>
      </c>
      <c r="F266" s="375">
        <v>0</v>
      </c>
      <c r="G266" s="375">
        <v>5875000</v>
      </c>
      <c r="H266" s="375">
        <v>100</v>
      </c>
    </row>
    <row r="267" spans="1:8" x14ac:dyDescent="0.25">
      <c r="A267" s="374" t="s">
        <v>1450</v>
      </c>
      <c r="B267" s="374" t="s">
        <v>560</v>
      </c>
      <c r="C267" s="375">
        <v>5875000</v>
      </c>
      <c r="D267" s="375">
        <v>0</v>
      </c>
      <c r="E267" s="375">
        <v>0</v>
      </c>
      <c r="F267" s="375">
        <v>0</v>
      </c>
      <c r="G267" s="375">
        <v>5875000</v>
      </c>
      <c r="H267" s="375">
        <v>100</v>
      </c>
    </row>
    <row r="268" spans="1:8" x14ac:dyDescent="0.25">
      <c r="A268" s="374" t="s">
        <v>1451</v>
      </c>
      <c r="B268" s="374" t="s">
        <v>1452</v>
      </c>
      <c r="C268" s="375">
        <v>50000000</v>
      </c>
      <c r="D268" s="375">
        <v>10000000</v>
      </c>
      <c r="E268" s="375">
        <v>0</v>
      </c>
      <c r="F268" s="375">
        <v>10000000</v>
      </c>
      <c r="G268" s="375">
        <v>40000000</v>
      </c>
      <c r="H268" s="375">
        <v>80</v>
      </c>
    </row>
    <row r="269" spans="1:8" x14ac:dyDescent="0.25">
      <c r="A269" s="376" t="s">
        <v>638</v>
      </c>
      <c r="B269" s="376" t="s">
        <v>568</v>
      </c>
      <c r="C269" s="377">
        <v>50000000</v>
      </c>
      <c r="D269" s="377">
        <v>10000000</v>
      </c>
      <c r="E269" s="377">
        <v>0</v>
      </c>
      <c r="F269" s="377">
        <v>10000000</v>
      </c>
      <c r="G269" s="377">
        <v>40000000</v>
      </c>
      <c r="H269" s="375">
        <v>80</v>
      </c>
    </row>
    <row r="270" spans="1:8" x14ac:dyDescent="0.25">
      <c r="A270" s="374" t="s">
        <v>639</v>
      </c>
      <c r="B270" s="374" t="s">
        <v>640</v>
      </c>
      <c r="C270" s="375">
        <v>40000000</v>
      </c>
      <c r="D270" s="375">
        <v>0</v>
      </c>
      <c r="E270" s="375">
        <v>0</v>
      </c>
      <c r="F270" s="375">
        <v>0</v>
      </c>
      <c r="G270" s="375">
        <v>40000000</v>
      </c>
      <c r="H270" s="375">
        <v>100</v>
      </c>
    </row>
    <row r="271" spans="1:8" x14ac:dyDescent="0.25">
      <c r="A271" s="374" t="s">
        <v>641</v>
      </c>
      <c r="B271" s="374" t="s">
        <v>562</v>
      </c>
      <c r="C271" s="375">
        <v>375000</v>
      </c>
      <c r="D271" s="375">
        <v>0</v>
      </c>
      <c r="E271" s="375">
        <v>0</v>
      </c>
      <c r="F271" s="375">
        <v>0</v>
      </c>
      <c r="G271" s="375">
        <v>375000</v>
      </c>
      <c r="H271" s="375">
        <v>100</v>
      </c>
    </row>
    <row r="272" spans="1:8" x14ac:dyDescent="0.25">
      <c r="A272" s="374" t="s">
        <v>641</v>
      </c>
      <c r="B272" s="374" t="s">
        <v>572</v>
      </c>
      <c r="C272" s="375">
        <v>150000</v>
      </c>
      <c r="D272" s="375">
        <v>0</v>
      </c>
      <c r="E272" s="375">
        <v>0</v>
      </c>
      <c r="F272" s="375">
        <v>0</v>
      </c>
      <c r="G272" s="375">
        <v>150000</v>
      </c>
      <c r="H272" s="375">
        <v>100</v>
      </c>
    </row>
    <row r="273" spans="1:8" x14ac:dyDescent="0.25">
      <c r="A273" s="374" t="s">
        <v>641</v>
      </c>
      <c r="B273" s="374" t="s">
        <v>573</v>
      </c>
      <c r="C273" s="375">
        <v>150000</v>
      </c>
      <c r="D273" s="375">
        <v>0</v>
      </c>
      <c r="E273" s="375">
        <v>0</v>
      </c>
      <c r="F273" s="375">
        <v>0</v>
      </c>
      <c r="G273" s="375">
        <v>150000</v>
      </c>
      <c r="H273" s="375">
        <v>100</v>
      </c>
    </row>
    <row r="274" spans="1:8" x14ac:dyDescent="0.25">
      <c r="A274" s="374" t="s">
        <v>641</v>
      </c>
      <c r="B274" s="374" t="s">
        <v>551</v>
      </c>
      <c r="C274" s="375">
        <v>75000</v>
      </c>
      <c r="D274" s="375">
        <v>0</v>
      </c>
      <c r="E274" s="375">
        <v>0</v>
      </c>
      <c r="F274" s="375">
        <v>0</v>
      </c>
      <c r="G274" s="375">
        <v>75000</v>
      </c>
      <c r="H274" s="375">
        <v>100</v>
      </c>
    </row>
    <row r="275" spans="1:8" x14ac:dyDescent="0.25">
      <c r="A275" s="374" t="s">
        <v>641</v>
      </c>
      <c r="B275" s="374" t="s">
        <v>555</v>
      </c>
      <c r="C275" s="375">
        <v>225000</v>
      </c>
      <c r="D275" s="375">
        <v>0</v>
      </c>
      <c r="E275" s="375">
        <v>0</v>
      </c>
      <c r="F275" s="375">
        <v>0</v>
      </c>
      <c r="G275" s="375">
        <v>225000</v>
      </c>
      <c r="H275" s="375">
        <v>100</v>
      </c>
    </row>
    <row r="276" spans="1:8" x14ac:dyDescent="0.25">
      <c r="A276" s="374" t="s">
        <v>641</v>
      </c>
      <c r="B276" s="374" t="s">
        <v>642</v>
      </c>
      <c r="C276" s="375">
        <v>39025000</v>
      </c>
      <c r="D276" s="375">
        <v>0</v>
      </c>
      <c r="E276" s="375">
        <v>0</v>
      </c>
      <c r="F276" s="375">
        <v>0</v>
      </c>
      <c r="G276" s="375">
        <v>39025000</v>
      </c>
      <c r="H276" s="375">
        <v>100</v>
      </c>
    </row>
    <row r="277" spans="1:8" x14ac:dyDescent="0.25">
      <c r="A277" s="374" t="s">
        <v>643</v>
      </c>
      <c r="B277" s="374" t="s">
        <v>597</v>
      </c>
      <c r="C277" s="375">
        <v>10000000</v>
      </c>
      <c r="D277" s="375">
        <v>10000000</v>
      </c>
      <c r="E277" s="375">
        <v>0</v>
      </c>
      <c r="F277" s="375">
        <v>10000000</v>
      </c>
      <c r="G277" s="375">
        <v>0</v>
      </c>
      <c r="H277" s="375">
        <v>0</v>
      </c>
    </row>
    <row r="278" spans="1:8" x14ac:dyDescent="0.25">
      <c r="A278" s="374" t="s">
        <v>644</v>
      </c>
      <c r="B278" s="374" t="s">
        <v>599</v>
      </c>
      <c r="C278" s="375">
        <v>10000000</v>
      </c>
      <c r="D278" s="375">
        <v>10000000</v>
      </c>
      <c r="E278" s="375">
        <v>0</v>
      </c>
      <c r="F278" s="375">
        <v>10000000</v>
      </c>
      <c r="G278" s="375">
        <v>0</v>
      </c>
      <c r="H278" s="375">
        <v>0</v>
      </c>
    </row>
    <row r="279" spans="1:8" x14ac:dyDescent="0.25">
      <c r="A279" s="374" t="s">
        <v>645</v>
      </c>
      <c r="B279" s="374" t="s">
        <v>646</v>
      </c>
      <c r="C279" s="375">
        <v>14800000</v>
      </c>
      <c r="D279" s="375">
        <v>0</v>
      </c>
      <c r="E279" s="375">
        <v>0</v>
      </c>
      <c r="F279" s="375">
        <v>0</v>
      </c>
      <c r="G279" s="375">
        <v>14800000</v>
      </c>
      <c r="H279" s="375">
        <v>100</v>
      </c>
    </row>
    <row r="280" spans="1:8" x14ac:dyDescent="0.25">
      <c r="A280" s="374" t="s">
        <v>1453</v>
      </c>
      <c r="B280" s="374" t="s">
        <v>542</v>
      </c>
      <c r="C280" s="375">
        <v>500000</v>
      </c>
      <c r="D280" s="375">
        <v>0</v>
      </c>
      <c r="E280" s="375">
        <v>0</v>
      </c>
      <c r="F280" s="375">
        <v>0</v>
      </c>
      <c r="G280" s="375">
        <v>500000</v>
      </c>
      <c r="H280" s="375">
        <v>100</v>
      </c>
    </row>
    <row r="281" spans="1:8" x14ac:dyDescent="0.25">
      <c r="A281" s="374" t="s">
        <v>1454</v>
      </c>
      <c r="B281" s="374" t="s">
        <v>561</v>
      </c>
      <c r="C281" s="375">
        <v>500000</v>
      </c>
      <c r="D281" s="375">
        <v>0</v>
      </c>
      <c r="E281" s="375">
        <v>0</v>
      </c>
      <c r="F281" s="375">
        <v>0</v>
      </c>
      <c r="G281" s="375">
        <v>500000</v>
      </c>
      <c r="H281" s="375">
        <v>100</v>
      </c>
    </row>
    <row r="282" spans="1:8" x14ac:dyDescent="0.25">
      <c r="A282" s="374" t="s">
        <v>1455</v>
      </c>
      <c r="B282" s="374" t="s">
        <v>562</v>
      </c>
      <c r="C282" s="375">
        <v>500000</v>
      </c>
      <c r="D282" s="375">
        <v>0</v>
      </c>
      <c r="E282" s="375">
        <v>0</v>
      </c>
      <c r="F282" s="375">
        <v>0</v>
      </c>
      <c r="G282" s="375">
        <v>500000</v>
      </c>
      <c r="H282" s="375">
        <v>100</v>
      </c>
    </row>
    <row r="283" spans="1:8" x14ac:dyDescent="0.25">
      <c r="A283" s="374" t="s">
        <v>1456</v>
      </c>
      <c r="B283" s="374" t="s">
        <v>543</v>
      </c>
      <c r="C283" s="375">
        <v>14300000</v>
      </c>
      <c r="D283" s="375">
        <v>0</v>
      </c>
      <c r="E283" s="375">
        <v>0</v>
      </c>
      <c r="F283" s="375">
        <v>0</v>
      </c>
      <c r="G283" s="375">
        <v>14300000</v>
      </c>
      <c r="H283" s="375">
        <v>100</v>
      </c>
    </row>
    <row r="284" spans="1:8" x14ac:dyDescent="0.25">
      <c r="A284" s="374" t="s">
        <v>1457</v>
      </c>
      <c r="B284" s="374" t="s">
        <v>544</v>
      </c>
      <c r="C284" s="375">
        <v>862000</v>
      </c>
      <c r="D284" s="375">
        <v>0</v>
      </c>
      <c r="E284" s="375">
        <v>0</v>
      </c>
      <c r="F284" s="375">
        <v>0</v>
      </c>
      <c r="G284" s="375">
        <v>862000</v>
      </c>
      <c r="H284" s="375">
        <v>100</v>
      </c>
    </row>
    <row r="285" spans="1:8" x14ac:dyDescent="0.25">
      <c r="A285" s="374" t="s">
        <v>1458</v>
      </c>
      <c r="B285" s="374" t="s">
        <v>551</v>
      </c>
      <c r="C285" s="375">
        <v>862000</v>
      </c>
      <c r="D285" s="375">
        <v>0</v>
      </c>
      <c r="E285" s="375">
        <v>0</v>
      </c>
      <c r="F285" s="375">
        <v>0</v>
      </c>
      <c r="G285" s="375">
        <v>862000</v>
      </c>
      <c r="H285" s="375">
        <v>100</v>
      </c>
    </row>
    <row r="286" spans="1:8" x14ac:dyDescent="0.25">
      <c r="A286" s="374" t="s">
        <v>1459</v>
      </c>
      <c r="B286" s="374" t="s">
        <v>593</v>
      </c>
      <c r="C286" s="375">
        <v>1950000</v>
      </c>
      <c r="D286" s="375">
        <v>0</v>
      </c>
      <c r="E286" s="375">
        <v>0</v>
      </c>
      <c r="F286" s="375">
        <v>0</v>
      </c>
      <c r="G286" s="375">
        <v>1950000</v>
      </c>
      <c r="H286" s="375">
        <v>100</v>
      </c>
    </row>
    <row r="287" spans="1:8" x14ac:dyDescent="0.25">
      <c r="A287" s="374" t="s">
        <v>1460</v>
      </c>
      <c r="B287" s="374" t="s">
        <v>620</v>
      </c>
      <c r="C287" s="375">
        <v>1800000</v>
      </c>
      <c r="D287" s="375">
        <v>0</v>
      </c>
      <c r="E287" s="375">
        <v>0</v>
      </c>
      <c r="F287" s="375">
        <v>0</v>
      </c>
      <c r="G287" s="375">
        <v>1800000</v>
      </c>
      <c r="H287" s="375">
        <v>100</v>
      </c>
    </row>
    <row r="288" spans="1:8" x14ac:dyDescent="0.25">
      <c r="A288" s="374" t="s">
        <v>1461</v>
      </c>
      <c r="B288" s="374" t="s">
        <v>615</v>
      </c>
      <c r="C288" s="375">
        <v>150000</v>
      </c>
      <c r="D288" s="375">
        <v>0</v>
      </c>
      <c r="E288" s="375">
        <v>0</v>
      </c>
      <c r="F288" s="375">
        <v>0</v>
      </c>
      <c r="G288" s="375">
        <v>150000</v>
      </c>
      <c r="H288" s="375">
        <v>100</v>
      </c>
    </row>
    <row r="289" spans="1:8" x14ac:dyDescent="0.25">
      <c r="A289" s="374" t="s">
        <v>1462</v>
      </c>
      <c r="B289" s="374" t="s">
        <v>546</v>
      </c>
      <c r="C289" s="375">
        <v>150000</v>
      </c>
      <c r="D289" s="375">
        <v>0</v>
      </c>
      <c r="E289" s="375">
        <v>0</v>
      </c>
      <c r="F289" s="375">
        <v>0</v>
      </c>
      <c r="G289" s="375">
        <v>150000</v>
      </c>
      <c r="H289" s="375">
        <v>100</v>
      </c>
    </row>
    <row r="290" spans="1:8" x14ac:dyDescent="0.25">
      <c r="A290" s="374" t="s">
        <v>1463</v>
      </c>
      <c r="B290" s="374" t="s">
        <v>1394</v>
      </c>
      <c r="C290" s="375">
        <v>150000</v>
      </c>
      <c r="D290" s="375">
        <v>0</v>
      </c>
      <c r="E290" s="375">
        <v>0</v>
      </c>
      <c r="F290" s="375">
        <v>0</v>
      </c>
      <c r="G290" s="375">
        <v>150000</v>
      </c>
      <c r="H290" s="375">
        <v>100</v>
      </c>
    </row>
    <row r="291" spans="1:8" x14ac:dyDescent="0.25">
      <c r="A291" s="374" t="s">
        <v>1464</v>
      </c>
      <c r="B291" s="374" t="s">
        <v>553</v>
      </c>
      <c r="C291" s="375">
        <v>150000</v>
      </c>
      <c r="D291" s="375">
        <v>0</v>
      </c>
      <c r="E291" s="375">
        <v>0</v>
      </c>
      <c r="F291" s="375">
        <v>0</v>
      </c>
      <c r="G291" s="375">
        <v>150000</v>
      </c>
      <c r="H291" s="375">
        <v>100</v>
      </c>
    </row>
    <row r="292" spans="1:8" x14ac:dyDescent="0.25">
      <c r="A292" s="374" t="s">
        <v>1465</v>
      </c>
      <c r="B292" s="374" t="s">
        <v>616</v>
      </c>
      <c r="C292" s="375">
        <v>150000</v>
      </c>
      <c r="D292" s="375">
        <v>0</v>
      </c>
      <c r="E292" s="375">
        <v>0</v>
      </c>
      <c r="F292" s="375">
        <v>0</v>
      </c>
      <c r="G292" s="375">
        <v>150000</v>
      </c>
      <c r="H292" s="375">
        <v>100</v>
      </c>
    </row>
    <row r="293" spans="1:8" x14ac:dyDescent="0.25">
      <c r="A293" s="374" t="s">
        <v>1466</v>
      </c>
      <c r="B293" s="374" t="s">
        <v>556</v>
      </c>
      <c r="C293" s="375">
        <v>3588000</v>
      </c>
      <c r="D293" s="375">
        <v>0</v>
      </c>
      <c r="E293" s="375">
        <v>0</v>
      </c>
      <c r="F293" s="375">
        <v>0</v>
      </c>
      <c r="G293" s="375">
        <v>3588000</v>
      </c>
      <c r="H293" s="375">
        <v>100</v>
      </c>
    </row>
    <row r="294" spans="1:8" x14ac:dyDescent="0.25">
      <c r="A294" s="374" t="s">
        <v>1467</v>
      </c>
      <c r="B294" s="374" t="s">
        <v>617</v>
      </c>
      <c r="C294" s="375">
        <v>3588000</v>
      </c>
      <c r="D294" s="375">
        <v>0</v>
      </c>
      <c r="E294" s="375">
        <v>0</v>
      </c>
      <c r="F294" s="375">
        <v>0</v>
      </c>
      <c r="G294" s="375">
        <v>3588000</v>
      </c>
      <c r="H294" s="375">
        <v>100</v>
      </c>
    </row>
    <row r="295" spans="1:8" x14ac:dyDescent="0.25">
      <c r="A295" s="374" t="s">
        <v>1468</v>
      </c>
      <c r="B295" s="374" t="s">
        <v>566</v>
      </c>
      <c r="C295" s="375">
        <v>7600000</v>
      </c>
      <c r="D295" s="375">
        <v>0</v>
      </c>
      <c r="E295" s="375">
        <v>0</v>
      </c>
      <c r="F295" s="375">
        <v>0</v>
      </c>
      <c r="G295" s="375">
        <v>7600000</v>
      </c>
      <c r="H295" s="375">
        <v>100</v>
      </c>
    </row>
    <row r="296" spans="1:8" x14ac:dyDescent="0.25">
      <c r="A296" s="374" t="s">
        <v>1469</v>
      </c>
      <c r="B296" s="374" t="s">
        <v>618</v>
      </c>
      <c r="C296" s="375">
        <v>6000000</v>
      </c>
      <c r="D296" s="375">
        <v>0</v>
      </c>
      <c r="E296" s="375">
        <v>0</v>
      </c>
      <c r="F296" s="375">
        <v>0</v>
      </c>
      <c r="G296" s="375">
        <v>6000000</v>
      </c>
      <c r="H296" s="375">
        <v>100</v>
      </c>
    </row>
    <row r="297" spans="1:8" x14ac:dyDescent="0.25">
      <c r="A297" s="374" t="s">
        <v>1470</v>
      </c>
      <c r="B297" s="374" t="s">
        <v>1325</v>
      </c>
      <c r="C297" s="375">
        <v>1600000</v>
      </c>
      <c r="D297" s="375">
        <v>0</v>
      </c>
      <c r="E297" s="375">
        <v>0</v>
      </c>
      <c r="F297" s="375">
        <v>0</v>
      </c>
      <c r="G297" s="375">
        <v>1600000</v>
      </c>
      <c r="H297" s="375">
        <v>100</v>
      </c>
    </row>
    <row r="298" spans="1:8" x14ac:dyDescent="0.25">
      <c r="A298" s="374" t="s">
        <v>1471</v>
      </c>
      <c r="B298" s="374" t="s">
        <v>1472</v>
      </c>
      <c r="C298" s="375">
        <v>60000000</v>
      </c>
      <c r="D298" s="375">
        <v>0</v>
      </c>
      <c r="E298" s="375">
        <v>0</v>
      </c>
      <c r="F298" s="375">
        <v>0</v>
      </c>
      <c r="G298" s="375">
        <v>60000000</v>
      </c>
      <c r="H298" s="375">
        <v>100</v>
      </c>
    </row>
    <row r="299" spans="1:8" x14ac:dyDescent="0.25">
      <c r="A299" s="374" t="s">
        <v>647</v>
      </c>
      <c r="B299" s="374" t="s">
        <v>568</v>
      </c>
      <c r="C299" s="375">
        <v>60000000</v>
      </c>
      <c r="D299" s="375">
        <v>0</v>
      </c>
      <c r="E299" s="375">
        <v>0</v>
      </c>
      <c r="F299" s="375">
        <v>0</v>
      </c>
      <c r="G299" s="375">
        <v>60000000</v>
      </c>
      <c r="H299" s="375">
        <v>100</v>
      </c>
    </row>
    <row r="300" spans="1:8" x14ac:dyDescent="0.25">
      <c r="A300" s="374" t="s">
        <v>648</v>
      </c>
      <c r="B300" s="374" t="s">
        <v>649</v>
      </c>
      <c r="C300" s="375">
        <v>33000000</v>
      </c>
      <c r="D300" s="375">
        <v>0</v>
      </c>
      <c r="E300" s="375">
        <v>0</v>
      </c>
      <c r="F300" s="375">
        <v>0</v>
      </c>
      <c r="G300" s="375">
        <v>33000000</v>
      </c>
      <c r="H300" s="375">
        <v>100</v>
      </c>
    </row>
    <row r="301" spans="1:8" x14ac:dyDescent="0.25">
      <c r="A301" s="374" t="s">
        <v>650</v>
      </c>
      <c r="B301" s="374" t="s">
        <v>562</v>
      </c>
      <c r="C301" s="375">
        <v>530000</v>
      </c>
      <c r="D301" s="375">
        <v>0</v>
      </c>
      <c r="E301" s="375">
        <v>0</v>
      </c>
      <c r="F301" s="375">
        <v>0</v>
      </c>
      <c r="G301" s="375">
        <v>530000</v>
      </c>
      <c r="H301" s="375">
        <v>100</v>
      </c>
    </row>
    <row r="302" spans="1:8" x14ac:dyDescent="0.25">
      <c r="A302" s="374" t="s">
        <v>650</v>
      </c>
      <c r="B302" s="374" t="s">
        <v>572</v>
      </c>
      <c r="C302" s="375">
        <v>200000</v>
      </c>
      <c r="D302" s="375">
        <v>0</v>
      </c>
      <c r="E302" s="375">
        <v>0</v>
      </c>
      <c r="F302" s="375">
        <v>0</v>
      </c>
      <c r="G302" s="375">
        <v>200000</v>
      </c>
      <c r="H302" s="375">
        <v>100</v>
      </c>
    </row>
    <row r="303" spans="1:8" x14ac:dyDescent="0.25">
      <c r="A303" s="374" t="s">
        <v>650</v>
      </c>
      <c r="B303" s="374" t="s">
        <v>573</v>
      </c>
      <c r="C303" s="375">
        <v>550000</v>
      </c>
      <c r="D303" s="375">
        <v>0</v>
      </c>
      <c r="E303" s="375">
        <v>0</v>
      </c>
      <c r="F303" s="375">
        <v>0</v>
      </c>
      <c r="G303" s="375">
        <v>550000</v>
      </c>
      <c r="H303" s="375">
        <v>100</v>
      </c>
    </row>
    <row r="304" spans="1:8" x14ac:dyDescent="0.25">
      <c r="A304" s="374" t="s">
        <v>650</v>
      </c>
      <c r="B304" s="374" t="s">
        <v>551</v>
      </c>
      <c r="C304" s="375">
        <v>187000</v>
      </c>
      <c r="D304" s="375">
        <v>0</v>
      </c>
      <c r="E304" s="375">
        <v>0</v>
      </c>
      <c r="F304" s="375">
        <v>0</v>
      </c>
      <c r="G304" s="375">
        <v>187000</v>
      </c>
      <c r="H304" s="375">
        <v>100</v>
      </c>
    </row>
    <row r="305" spans="1:8" x14ac:dyDescent="0.25">
      <c r="A305" s="374" t="s">
        <v>650</v>
      </c>
      <c r="B305" s="374" t="s">
        <v>552</v>
      </c>
      <c r="C305" s="375">
        <v>72000</v>
      </c>
      <c r="D305" s="375">
        <v>0</v>
      </c>
      <c r="E305" s="375">
        <v>0</v>
      </c>
      <c r="F305" s="375">
        <v>0</v>
      </c>
      <c r="G305" s="375">
        <v>72000</v>
      </c>
      <c r="H305" s="375">
        <v>100</v>
      </c>
    </row>
    <row r="306" spans="1:8" x14ac:dyDescent="0.25">
      <c r="A306" s="374" t="s">
        <v>650</v>
      </c>
      <c r="B306" s="374" t="s">
        <v>555</v>
      </c>
      <c r="C306" s="375">
        <v>261000</v>
      </c>
      <c r="D306" s="375">
        <v>0</v>
      </c>
      <c r="E306" s="375">
        <v>0</v>
      </c>
      <c r="F306" s="375">
        <v>0</v>
      </c>
      <c r="G306" s="375">
        <v>261000</v>
      </c>
      <c r="H306" s="375">
        <v>100</v>
      </c>
    </row>
    <row r="307" spans="1:8" x14ac:dyDescent="0.25">
      <c r="A307" s="374" t="s">
        <v>650</v>
      </c>
      <c r="B307" s="374" t="s">
        <v>651</v>
      </c>
      <c r="C307" s="375">
        <v>31200000</v>
      </c>
      <c r="D307" s="375">
        <v>0</v>
      </c>
      <c r="E307" s="375">
        <v>0</v>
      </c>
      <c r="F307" s="375">
        <v>0</v>
      </c>
      <c r="G307" s="375">
        <v>31200000</v>
      </c>
      <c r="H307" s="375">
        <v>100</v>
      </c>
    </row>
    <row r="308" spans="1:8" x14ac:dyDescent="0.25">
      <c r="A308" s="374" t="s">
        <v>652</v>
      </c>
      <c r="B308" s="374" t="s">
        <v>570</v>
      </c>
      <c r="C308" s="375">
        <v>27000000</v>
      </c>
      <c r="D308" s="375">
        <v>0</v>
      </c>
      <c r="E308" s="375">
        <v>0</v>
      </c>
      <c r="F308" s="375">
        <v>0</v>
      </c>
      <c r="G308" s="375">
        <v>27000000</v>
      </c>
      <c r="H308" s="375">
        <v>100</v>
      </c>
    </row>
    <row r="309" spans="1:8" x14ac:dyDescent="0.25">
      <c r="A309" s="374" t="s">
        <v>653</v>
      </c>
      <c r="B309" s="374" t="s">
        <v>654</v>
      </c>
      <c r="C309" s="375">
        <v>21000000</v>
      </c>
      <c r="D309" s="375">
        <v>0</v>
      </c>
      <c r="E309" s="375">
        <v>0</v>
      </c>
      <c r="F309" s="375">
        <v>0</v>
      </c>
      <c r="G309" s="375">
        <v>21000000</v>
      </c>
      <c r="H309" s="375">
        <v>100</v>
      </c>
    </row>
    <row r="310" spans="1:8" x14ac:dyDescent="0.25">
      <c r="A310" s="374" t="s">
        <v>655</v>
      </c>
      <c r="B310" s="374" t="s">
        <v>656</v>
      </c>
      <c r="C310" s="375">
        <v>6000000</v>
      </c>
      <c r="D310" s="375">
        <v>0</v>
      </c>
      <c r="E310" s="375">
        <v>0</v>
      </c>
      <c r="F310" s="375">
        <v>0</v>
      </c>
      <c r="G310" s="375">
        <v>6000000</v>
      </c>
      <c r="H310" s="375">
        <v>100</v>
      </c>
    </row>
    <row r="311" spans="1:8" x14ac:dyDescent="0.25">
      <c r="A311" s="374" t="s">
        <v>657</v>
      </c>
      <c r="B311" s="374" t="s">
        <v>658</v>
      </c>
      <c r="C311" s="375">
        <v>0</v>
      </c>
      <c r="D311" s="375">
        <v>0</v>
      </c>
      <c r="E311" s="375">
        <v>0</v>
      </c>
      <c r="F311" s="375">
        <v>0</v>
      </c>
      <c r="G311" s="375">
        <v>0</v>
      </c>
      <c r="H311" s="375">
        <v>0</v>
      </c>
    </row>
    <row r="312" spans="1:8" x14ac:dyDescent="0.25">
      <c r="A312" s="374" t="s">
        <v>659</v>
      </c>
      <c r="B312" s="374" t="s">
        <v>660</v>
      </c>
      <c r="C312" s="375">
        <v>0</v>
      </c>
      <c r="D312" s="375">
        <v>0</v>
      </c>
      <c r="E312" s="375">
        <v>0</v>
      </c>
      <c r="F312" s="375">
        <v>0</v>
      </c>
      <c r="G312" s="375">
        <v>0</v>
      </c>
      <c r="H312" s="375">
        <v>0</v>
      </c>
    </row>
    <row r="313" spans="1:8" x14ac:dyDescent="0.25">
      <c r="A313" s="374" t="s">
        <v>661</v>
      </c>
      <c r="B313" s="374" t="s">
        <v>662</v>
      </c>
      <c r="C313" s="375">
        <v>82720320701</v>
      </c>
      <c r="D313" s="375">
        <v>38411605584</v>
      </c>
      <c r="E313" s="375">
        <v>313064451</v>
      </c>
      <c r="F313" s="375">
        <v>38724670035</v>
      </c>
      <c r="G313" s="375">
        <v>43995650666</v>
      </c>
      <c r="H313" s="375">
        <v>53.186</v>
      </c>
    </row>
    <row r="314" spans="1:8" x14ac:dyDescent="0.25">
      <c r="A314" s="374" t="s">
        <v>663</v>
      </c>
      <c r="B314" s="374" t="s">
        <v>664</v>
      </c>
      <c r="C314" s="375">
        <v>50000000</v>
      </c>
      <c r="D314" s="375">
        <v>0</v>
      </c>
      <c r="E314" s="375">
        <v>0</v>
      </c>
      <c r="F314" s="375">
        <v>0</v>
      </c>
      <c r="G314" s="375">
        <v>50000000</v>
      </c>
      <c r="H314" s="375">
        <v>100</v>
      </c>
    </row>
    <row r="315" spans="1:8" x14ac:dyDescent="0.25">
      <c r="A315" s="374" t="s">
        <v>665</v>
      </c>
      <c r="B315" s="374" t="s">
        <v>568</v>
      </c>
      <c r="C315" s="375">
        <v>50000000</v>
      </c>
      <c r="D315" s="375">
        <v>0</v>
      </c>
      <c r="E315" s="375">
        <v>0</v>
      </c>
      <c r="F315" s="375">
        <v>0</v>
      </c>
      <c r="G315" s="375">
        <v>50000000</v>
      </c>
      <c r="H315" s="375">
        <v>100</v>
      </c>
    </row>
    <row r="316" spans="1:8" x14ac:dyDescent="0.25">
      <c r="A316" s="374" t="s">
        <v>666</v>
      </c>
      <c r="B316" s="374" t="s">
        <v>640</v>
      </c>
      <c r="C316" s="375">
        <v>50000000</v>
      </c>
      <c r="D316" s="375">
        <v>0</v>
      </c>
      <c r="E316" s="375">
        <v>0</v>
      </c>
      <c r="F316" s="375">
        <v>0</v>
      </c>
      <c r="G316" s="375">
        <v>50000000</v>
      </c>
      <c r="H316" s="375">
        <v>100</v>
      </c>
    </row>
    <row r="317" spans="1:8" x14ac:dyDescent="0.25">
      <c r="A317" s="374" t="s">
        <v>667</v>
      </c>
      <c r="B317" s="374" t="s">
        <v>562</v>
      </c>
      <c r="C317" s="375">
        <v>1630000</v>
      </c>
      <c r="D317" s="375">
        <v>0</v>
      </c>
      <c r="E317" s="375">
        <v>0</v>
      </c>
      <c r="F317" s="375">
        <v>0</v>
      </c>
      <c r="G317" s="375">
        <v>1630000</v>
      </c>
      <c r="H317" s="375">
        <v>100</v>
      </c>
    </row>
    <row r="318" spans="1:8" x14ac:dyDescent="0.25">
      <c r="A318" s="374" t="s">
        <v>667</v>
      </c>
      <c r="B318" s="374" t="s">
        <v>572</v>
      </c>
      <c r="C318" s="375">
        <v>200000</v>
      </c>
      <c r="D318" s="375">
        <v>0</v>
      </c>
      <c r="E318" s="375">
        <v>0</v>
      </c>
      <c r="F318" s="375">
        <v>0</v>
      </c>
      <c r="G318" s="375">
        <v>200000</v>
      </c>
      <c r="H318" s="375">
        <v>100</v>
      </c>
    </row>
    <row r="319" spans="1:8" x14ac:dyDescent="0.25">
      <c r="A319" s="374" t="s">
        <v>667</v>
      </c>
      <c r="B319" s="374" t="s">
        <v>573</v>
      </c>
      <c r="C319" s="375">
        <v>200000</v>
      </c>
      <c r="D319" s="375">
        <v>0</v>
      </c>
      <c r="E319" s="375">
        <v>0</v>
      </c>
      <c r="F319" s="375">
        <v>0</v>
      </c>
      <c r="G319" s="375">
        <v>200000</v>
      </c>
      <c r="H319" s="375">
        <v>100</v>
      </c>
    </row>
    <row r="320" spans="1:8" x14ac:dyDescent="0.25">
      <c r="A320" s="374" t="s">
        <v>667</v>
      </c>
      <c r="B320" s="374" t="s">
        <v>668</v>
      </c>
      <c r="C320" s="375">
        <v>47970000</v>
      </c>
      <c r="D320" s="375">
        <v>0</v>
      </c>
      <c r="E320" s="375">
        <v>0</v>
      </c>
      <c r="F320" s="375">
        <v>0</v>
      </c>
      <c r="G320" s="375">
        <v>47970000</v>
      </c>
      <c r="H320" s="375">
        <v>100</v>
      </c>
    </row>
    <row r="321" spans="1:8" x14ac:dyDescent="0.25">
      <c r="A321" s="374" t="s">
        <v>669</v>
      </c>
      <c r="B321" s="374" t="s">
        <v>670</v>
      </c>
      <c r="C321" s="375">
        <v>125000000</v>
      </c>
      <c r="D321" s="375">
        <v>3060000</v>
      </c>
      <c r="E321" s="375">
        <v>0</v>
      </c>
      <c r="F321" s="375">
        <v>3060000</v>
      </c>
      <c r="G321" s="375">
        <v>121940000</v>
      </c>
      <c r="H321" s="375">
        <v>97.552000000000007</v>
      </c>
    </row>
    <row r="322" spans="1:8" x14ac:dyDescent="0.25">
      <c r="A322" s="376" t="s">
        <v>671</v>
      </c>
      <c r="B322" s="376" t="s">
        <v>568</v>
      </c>
      <c r="C322" s="377">
        <v>125000000</v>
      </c>
      <c r="D322" s="377">
        <v>3060000</v>
      </c>
      <c r="E322" s="377">
        <v>0</v>
      </c>
      <c r="F322" s="377">
        <v>3060000</v>
      </c>
      <c r="G322" s="377">
        <v>121940000</v>
      </c>
      <c r="H322" s="375">
        <v>97.552000000000007</v>
      </c>
    </row>
    <row r="323" spans="1:8" x14ac:dyDescent="0.25">
      <c r="A323" s="374" t="s">
        <v>672</v>
      </c>
      <c r="B323" s="374" t="s">
        <v>640</v>
      </c>
      <c r="C323" s="375">
        <v>125000000</v>
      </c>
      <c r="D323" s="375">
        <v>3060000</v>
      </c>
      <c r="E323" s="375">
        <v>0</v>
      </c>
      <c r="F323" s="375">
        <v>3060000</v>
      </c>
      <c r="G323" s="375">
        <v>121940000</v>
      </c>
      <c r="H323" s="375">
        <v>97.552000000000007</v>
      </c>
    </row>
    <row r="324" spans="1:8" x14ac:dyDescent="0.25">
      <c r="A324" s="374" t="s">
        <v>673</v>
      </c>
      <c r="B324" s="374" t="s">
        <v>562</v>
      </c>
      <c r="C324" s="375">
        <v>1400000</v>
      </c>
      <c r="D324" s="375">
        <v>0</v>
      </c>
      <c r="E324" s="375">
        <v>0</v>
      </c>
      <c r="F324" s="375">
        <v>0</v>
      </c>
      <c r="G324" s="375">
        <v>1400000</v>
      </c>
      <c r="H324" s="375">
        <v>100</v>
      </c>
    </row>
    <row r="325" spans="1:8" x14ac:dyDescent="0.25">
      <c r="A325" s="374" t="s">
        <v>673</v>
      </c>
      <c r="B325" s="374" t="s">
        <v>572</v>
      </c>
      <c r="C325" s="375">
        <v>450000</v>
      </c>
      <c r="D325" s="375">
        <v>400000</v>
      </c>
      <c r="E325" s="375">
        <v>0</v>
      </c>
      <c r="F325" s="375">
        <v>400000</v>
      </c>
      <c r="G325" s="375">
        <v>50000</v>
      </c>
      <c r="H325" s="375">
        <v>11.1111</v>
      </c>
    </row>
    <row r="326" spans="1:8" x14ac:dyDescent="0.25">
      <c r="A326" s="374" t="s">
        <v>673</v>
      </c>
      <c r="B326" s="374" t="s">
        <v>573</v>
      </c>
      <c r="C326" s="375">
        <v>1070000</v>
      </c>
      <c r="D326" s="375">
        <v>0</v>
      </c>
      <c r="E326" s="375">
        <v>0</v>
      </c>
      <c r="F326" s="375">
        <v>0</v>
      </c>
      <c r="G326" s="375">
        <v>1070000</v>
      </c>
      <c r="H326" s="375">
        <v>100</v>
      </c>
    </row>
    <row r="327" spans="1:8" x14ac:dyDescent="0.25">
      <c r="A327" s="374" t="s">
        <v>673</v>
      </c>
      <c r="B327" s="374" t="s">
        <v>551</v>
      </c>
      <c r="C327" s="375">
        <v>160000</v>
      </c>
      <c r="D327" s="375">
        <v>160000</v>
      </c>
      <c r="E327" s="375">
        <v>0</v>
      </c>
      <c r="F327" s="375">
        <v>160000</v>
      </c>
      <c r="G327" s="375">
        <v>0</v>
      </c>
      <c r="H327" s="375">
        <v>0</v>
      </c>
    </row>
    <row r="328" spans="1:8" x14ac:dyDescent="0.25">
      <c r="A328" s="374" t="s">
        <v>673</v>
      </c>
      <c r="B328" s="374" t="s">
        <v>555</v>
      </c>
      <c r="C328" s="375">
        <v>500000</v>
      </c>
      <c r="D328" s="375">
        <v>500000</v>
      </c>
      <c r="E328" s="375">
        <v>0</v>
      </c>
      <c r="F328" s="375">
        <v>500000</v>
      </c>
      <c r="G328" s="375">
        <v>0</v>
      </c>
      <c r="H328" s="375">
        <v>0</v>
      </c>
    </row>
    <row r="329" spans="1:8" x14ac:dyDescent="0.25">
      <c r="A329" s="374" t="s">
        <v>673</v>
      </c>
      <c r="B329" s="374" t="s">
        <v>674</v>
      </c>
      <c r="C329" s="375">
        <v>2000000</v>
      </c>
      <c r="D329" s="375">
        <v>2000000</v>
      </c>
      <c r="E329" s="375">
        <v>0</v>
      </c>
      <c r="F329" s="375">
        <v>2000000</v>
      </c>
      <c r="G329" s="375">
        <v>0</v>
      </c>
      <c r="H329" s="375">
        <v>0</v>
      </c>
    </row>
    <row r="330" spans="1:8" x14ac:dyDescent="0.25">
      <c r="A330" s="374" t="s">
        <v>673</v>
      </c>
      <c r="B330" s="374" t="s">
        <v>675</v>
      </c>
      <c r="C330" s="375">
        <v>1500000</v>
      </c>
      <c r="D330" s="375">
        <v>0</v>
      </c>
      <c r="E330" s="375">
        <v>0</v>
      </c>
      <c r="F330" s="375">
        <v>0</v>
      </c>
      <c r="G330" s="375">
        <v>1500000</v>
      </c>
      <c r="H330" s="375">
        <v>100</v>
      </c>
    </row>
    <row r="331" spans="1:8" x14ac:dyDescent="0.25">
      <c r="A331" s="374" t="s">
        <v>673</v>
      </c>
      <c r="B331" s="374" t="s">
        <v>676</v>
      </c>
      <c r="C331" s="375">
        <v>117920000</v>
      </c>
      <c r="D331" s="375">
        <v>0</v>
      </c>
      <c r="E331" s="375">
        <v>0</v>
      </c>
      <c r="F331" s="375">
        <v>0</v>
      </c>
      <c r="G331" s="375">
        <v>117920000</v>
      </c>
      <c r="H331" s="375">
        <v>100</v>
      </c>
    </row>
    <row r="332" spans="1:8" x14ac:dyDescent="0.25">
      <c r="A332" s="374" t="s">
        <v>677</v>
      </c>
      <c r="B332" s="374" t="s">
        <v>678</v>
      </c>
      <c r="C332" s="375">
        <v>225000000</v>
      </c>
      <c r="D332" s="375">
        <v>4045000</v>
      </c>
      <c r="E332" s="375">
        <v>0</v>
      </c>
      <c r="F332" s="375">
        <v>4045000</v>
      </c>
      <c r="G332" s="375">
        <v>220955000</v>
      </c>
      <c r="H332" s="375">
        <v>98.202200000000005</v>
      </c>
    </row>
    <row r="333" spans="1:8" x14ac:dyDescent="0.25">
      <c r="A333" s="376" t="s">
        <v>679</v>
      </c>
      <c r="B333" s="376" t="s">
        <v>568</v>
      </c>
      <c r="C333" s="377">
        <v>225000000</v>
      </c>
      <c r="D333" s="377">
        <v>4045000</v>
      </c>
      <c r="E333" s="377">
        <v>0</v>
      </c>
      <c r="F333" s="377">
        <v>4045000</v>
      </c>
      <c r="G333" s="377">
        <v>220955000</v>
      </c>
      <c r="H333" s="375">
        <v>98.202200000000005</v>
      </c>
    </row>
    <row r="334" spans="1:8" x14ac:dyDescent="0.25">
      <c r="A334" s="374" t="s">
        <v>680</v>
      </c>
      <c r="B334" s="374" t="s">
        <v>585</v>
      </c>
      <c r="C334" s="375">
        <v>39970000</v>
      </c>
      <c r="D334" s="375">
        <v>0</v>
      </c>
      <c r="E334" s="375">
        <v>0</v>
      </c>
      <c r="F334" s="375">
        <v>0</v>
      </c>
      <c r="G334" s="375">
        <v>39970000</v>
      </c>
      <c r="H334" s="375">
        <v>100</v>
      </c>
    </row>
    <row r="335" spans="1:8" x14ac:dyDescent="0.25">
      <c r="A335" s="374" t="s">
        <v>681</v>
      </c>
      <c r="B335" s="374" t="s">
        <v>572</v>
      </c>
      <c r="C335" s="375">
        <v>350000</v>
      </c>
      <c r="D335" s="375">
        <v>0</v>
      </c>
      <c r="E335" s="375">
        <v>0</v>
      </c>
      <c r="F335" s="375">
        <v>0</v>
      </c>
      <c r="G335" s="375">
        <v>350000</v>
      </c>
      <c r="H335" s="375">
        <v>100</v>
      </c>
    </row>
    <row r="336" spans="1:8" x14ac:dyDescent="0.25">
      <c r="A336" s="374" t="s">
        <v>681</v>
      </c>
      <c r="B336" s="374" t="s">
        <v>573</v>
      </c>
      <c r="C336" s="375">
        <v>200000</v>
      </c>
      <c r="D336" s="375">
        <v>0</v>
      </c>
      <c r="E336" s="375">
        <v>0</v>
      </c>
      <c r="F336" s="375">
        <v>0</v>
      </c>
      <c r="G336" s="375">
        <v>200000</v>
      </c>
      <c r="H336" s="375">
        <v>100</v>
      </c>
    </row>
    <row r="337" spans="1:8" x14ac:dyDescent="0.25">
      <c r="A337" s="374" t="s">
        <v>681</v>
      </c>
      <c r="B337" s="374" t="s">
        <v>682</v>
      </c>
      <c r="C337" s="375">
        <v>39420000</v>
      </c>
      <c r="D337" s="375">
        <v>0</v>
      </c>
      <c r="E337" s="375">
        <v>0</v>
      </c>
      <c r="F337" s="375">
        <v>0</v>
      </c>
      <c r="G337" s="375">
        <v>39420000</v>
      </c>
      <c r="H337" s="375">
        <v>100</v>
      </c>
    </row>
    <row r="338" spans="1:8" x14ac:dyDescent="0.25">
      <c r="A338" s="374" t="s">
        <v>683</v>
      </c>
      <c r="B338" s="374" t="s">
        <v>640</v>
      </c>
      <c r="C338" s="375">
        <v>185030000</v>
      </c>
      <c r="D338" s="375">
        <v>4045000</v>
      </c>
      <c r="E338" s="375">
        <v>0</v>
      </c>
      <c r="F338" s="375">
        <v>4045000</v>
      </c>
      <c r="G338" s="375">
        <v>180985000</v>
      </c>
      <c r="H338" s="375">
        <v>97.813900000000004</v>
      </c>
    </row>
    <row r="339" spans="1:8" x14ac:dyDescent="0.25">
      <c r="A339" s="374" t="s">
        <v>684</v>
      </c>
      <c r="B339" s="374" t="s">
        <v>562</v>
      </c>
      <c r="C339" s="375">
        <v>2100000</v>
      </c>
      <c r="D339" s="375">
        <v>0</v>
      </c>
      <c r="E339" s="375">
        <v>0</v>
      </c>
      <c r="F339" s="375">
        <v>0</v>
      </c>
      <c r="G339" s="375">
        <v>2100000</v>
      </c>
      <c r="H339" s="375">
        <v>100</v>
      </c>
    </row>
    <row r="340" spans="1:8" x14ac:dyDescent="0.25">
      <c r="A340" s="374" t="s">
        <v>684</v>
      </c>
      <c r="B340" s="374" t="s">
        <v>572</v>
      </c>
      <c r="C340" s="375">
        <v>450000</v>
      </c>
      <c r="D340" s="375">
        <v>350000</v>
      </c>
      <c r="E340" s="375">
        <v>0</v>
      </c>
      <c r="F340" s="375">
        <v>350000</v>
      </c>
      <c r="G340" s="375">
        <v>100000</v>
      </c>
      <c r="H340" s="375">
        <v>22.222200000000001</v>
      </c>
    </row>
    <row r="341" spans="1:8" x14ac:dyDescent="0.25">
      <c r="A341" s="374" t="s">
        <v>684</v>
      </c>
      <c r="B341" s="374" t="s">
        <v>573</v>
      </c>
      <c r="C341" s="375">
        <v>1285000</v>
      </c>
      <c r="D341" s="375">
        <v>0</v>
      </c>
      <c r="E341" s="375">
        <v>0</v>
      </c>
      <c r="F341" s="375">
        <v>0</v>
      </c>
      <c r="G341" s="375">
        <v>1285000</v>
      </c>
      <c r="H341" s="375">
        <v>100</v>
      </c>
    </row>
    <row r="342" spans="1:8" x14ac:dyDescent="0.25">
      <c r="A342" s="374" t="s">
        <v>684</v>
      </c>
      <c r="B342" s="374" t="s">
        <v>551</v>
      </c>
      <c r="C342" s="375">
        <v>195000</v>
      </c>
      <c r="D342" s="375">
        <v>195000</v>
      </c>
      <c r="E342" s="375">
        <v>0</v>
      </c>
      <c r="F342" s="375">
        <v>195000</v>
      </c>
      <c r="G342" s="375">
        <v>0</v>
      </c>
      <c r="H342" s="375">
        <v>0</v>
      </c>
    </row>
    <row r="343" spans="1:8" x14ac:dyDescent="0.25">
      <c r="A343" s="374" t="s">
        <v>684</v>
      </c>
      <c r="B343" s="374" t="s">
        <v>555</v>
      </c>
      <c r="C343" s="375">
        <v>1000000</v>
      </c>
      <c r="D343" s="375">
        <v>500000</v>
      </c>
      <c r="E343" s="375">
        <v>0</v>
      </c>
      <c r="F343" s="375">
        <v>500000</v>
      </c>
      <c r="G343" s="375">
        <v>500000</v>
      </c>
      <c r="H343" s="375">
        <v>50</v>
      </c>
    </row>
    <row r="344" spans="1:8" x14ac:dyDescent="0.25">
      <c r="A344" s="374" t="s">
        <v>684</v>
      </c>
      <c r="B344" s="374" t="s">
        <v>674</v>
      </c>
      <c r="C344" s="375">
        <v>3000000</v>
      </c>
      <c r="D344" s="375">
        <v>3000000</v>
      </c>
      <c r="E344" s="375">
        <v>0</v>
      </c>
      <c r="F344" s="375">
        <v>3000000</v>
      </c>
      <c r="G344" s="375">
        <v>0</v>
      </c>
      <c r="H344" s="375">
        <v>0</v>
      </c>
    </row>
    <row r="345" spans="1:8" x14ac:dyDescent="0.25">
      <c r="A345" s="374" t="s">
        <v>684</v>
      </c>
      <c r="B345" s="374" t="s">
        <v>675</v>
      </c>
      <c r="C345" s="375">
        <v>2000000</v>
      </c>
      <c r="D345" s="375">
        <v>0</v>
      </c>
      <c r="E345" s="375">
        <v>0</v>
      </c>
      <c r="F345" s="375">
        <v>0</v>
      </c>
      <c r="G345" s="375">
        <v>2000000</v>
      </c>
      <c r="H345" s="375">
        <v>100</v>
      </c>
    </row>
    <row r="346" spans="1:8" x14ac:dyDescent="0.25">
      <c r="A346" s="374" t="s">
        <v>684</v>
      </c>
      <c r="B346" s="374" t="s">
        <v>676</v>
      </c>
      <c r="C346" s="375">
        <v>175000000</v>
      </c>
      <c r="D346" s="375">
        <v>0</v>
      </c>
      <c r="E346" s="375">
        <v>0</v>
      </c>
      <c r="F346" s="375">
        <v>0</v>
      </c>
      <c r="G346" s="375">
        <v>175000000</v>
      </c>
      <c r="H346" s="375">
        <v>100</v>
      </c>
    </row>
    <row r="347" spans="1:8" x14ac:dyDescent="0.25">
      <c r="A347" s="374" t="s">
        <v>685</v>
      </c>
      <c r="B347" s="374" t="s">
        <v>686</v>
      </c>
      <c r="C347" s="375">
        <v>50000000</v>
      </c>
      <c r="D347" s="375">
        <v>33900000</v>
      </c>
      <c r="E347" s="375">
        <v>0</v>
      </c>
      <c r="F347" s="375">
        <v>33900000</v>
      </c>
      <c r="G347" s="375">
        <v>16100000</v>
      </c>
      <c r="H347" s="375">
        <v>32.200000000000003</v>
      </c>
    </row>
    <row r="348" spans="1:8" x14ac:dyDescent="0.25">
      <c r="A348" s="374" t="s">
        <v>1473</v>
      </c>
      <c r="B348" s="374" t="s">
        <v>542</v>
      </c>
      <c r="C348" s="375">
        <v>16250000</v>
      </c>
      <c r="D348" s="375">
        <v>6250000</v>
      </c>
      <c r="E348" s="375">
        <v>0</v>
      </c>
      <c r="F348" s="375">
        <v>6250000</v>
      </c>
      <c r="G348" s="375">
        <v>10000000</v>
      </c>
      <c r="H348" s="375">
        <v>61.538499999999999</v>
      </c>
    </row>
    <row r="349" spans="1:8" x14ac:dyDescent="0.25">
      <c r="A349" s="374" t="s">
        <v>1474</v>
      </c>
      <c r="B349" s="374" t="s">
        <v>561</v>
      </c>
      <c r="C349" s="375">
        <v>15400000</v>
      </c>
      <c r="D349" s="375">
        <v>5400000</v>
      </c>
      <c r="E349" s="375">
        <v>0</v>
      </c>
      <c r="F349" s="375">
        <v>5400000</v>
      </c>
      <c r="G349" s="375">
        <v>10000000</v>
      </c>
      <c r="H349" s="375">
        <v>64.935100000000006</v>
      </c>
    </row>
    <row r="350" spans="1:8" x14ac:dyDescent="0.25">
      <c r="A350" s="374" t="s">
        <v>1475</v>
      </c>
      <c r="B350" s="374" t="s">
        <v>687</v>
      </c>
      <c r="C350" s="375">
        <v>15400000</v>
      </c>
      <c r="D350" s="375">
        <v>5400000</v>
      </c>
      <c r="E350" s="375">
        <v>0</v>
      </c>
      <c r="F350" s="375">
        <v>5400000</v>
      </c>
      <c r="G350" s="375">
        <v>10000000</v>
      </c>
      <c r="H350" s="375">
        <v>64.935100000000006</v>
      </c>
    </row>
    <row r="351" spans="1:8" x14ac:dyDescent="0.25">
      <c r="A351" s="374" t="s">
        <v>1476</v>
      </c>
      <c r="B351" s="374" t="s">
        <v>547</v>
      </c>
      <c r="C351" s="375">
        <v>850000</v>
      </c>
      <c r="D351" s="375">
        <v>850000</v>
      </c>
      <c r="E351" s="375">
        <v>0</v>
      </c>
      <c r="F351" s="375">
        <v>850000</v>
      </c>
      <c r="G351" s="375">
        <v>0</v>
      </c>
      <c r="H351" s="375">
        <v>0</v>
      </c>
    </row>
    <row r="352" spans="1:8" x14ac:dyDescent="0.25">
      <c r="A352" s="374" t="s">
        <v>1477</v>
      </c>
      <c r="B352" s="374" t="s">
        <v>592</v>
      </c>
      <c r="C352" s="375">
        <v>850000</v>
      </c>
      <c r="D352" s="375">
        <v>850000</v>
      </c>
      <c r="E352" s="375">
        <v>0</v>
      </c>
      <c r="F352" s="375">
        <v>850000</v>
      </c>
      <c r="G352" s="375">
        <v>0</v>
      </c>
      <c r="H352" s="375">
        <v>0</v>
      </c>
    </row>
    <row r="353" spans="1:8" x14ac:dyDescent="0.25">
      <c r="A353" s="374" t="s">
        <v>1478</v>
      </c>
      <c r="B353" s="374" t="s">
        <v>543</v>
      </c>
      <c r="C353" s="375">
        <v>33750000</v>
      </c>
      <c r="D353" s="375">
        <v>27650000</v>
      </c>
      <c r="E353" s="375">
        <v>0</v>
      </c>
      <c r="F353" s="375">
        <v>27650000</v>
      </c>
      <c r="G353" s="375">
        <v>6100000</v>
      </c>
      <c r="H353" s="375">
        <v>18.074100000000001</v>
      </c>
    </row>
    <row r="354" spans="1:8" x14ac:dyDescent="0.25">
      <c r="A354" s="374" t="s">
        <v>1479</v>
      </c>
      <c r="B354" s="374" t="s">
        <v>544</v>
      </c>
      <c r="C354" s="375">
        <v>542000</v>
      </c>
      <c r="D354" s="375">
        <v>542000</v>
      </c>
      <c r="E354" s="375">
        <v>0</v>
      </c>
      <c r="F354" s="375">
        <v>542000</v>
      </c>
      <c r="G354" s="375">
        <v>0</v>
      </c>
      <c r="H354" s="375">
        <v>0</v>
      </c>
    </row>
    <row r="355" spans="1:8" x14ac:dyDescent="0.25">
      <c r="A355" s="374" t="s">
        <v>1480</v>
      </c>
      <c r="B355" s="374" t="s">
        <v>551</v>
      </c>
      <c r="C355" s="375">
        <v>392000</v>
      </c>
      <c r="D355" s="375">
        <v>392000</v>
      </c>
      <c r="E355" s="375">
        <v>0</v>
      </c>
      <c r="F355" s="375">
        <v>392000</v>
      </c>
      <c r="G355" s="375">
        <v>0</v>
      </c>
      <c r="H355" s="375">
        <v>0</v>
      </c>
    </row>
    <row r="356" spans="1:8" x14ac:dyDescent="0.25">
      <c r="A356" s="374" t="s">
        <v>1481</v>
      </c>
      <c r="B356" s="374" t="s">
        <v>552</v>
      </c>
      <c r="C356" s="375">
        <v>150000</v>
      </c>
      <c r="D356" s="375">
        <v>150000</v>
      </c>
      <c r="E356" s="375">
        <v>0</v>
      </c>
      <c r="F356" s="375">
        <v>150000</v>
      </c>
      <c r="G356" s="375">
        <v>0</v>
      </c>
      <c r="H356" s="375">
        <v>0</v>
      </c>
    </row>
    <row r="357" spans="1:8" x14ac:dyDescent="0.25">
      <c r="A357" s="374" t="s">
        <v>1482</v>
      </c>
      <c r="B357" s="374" t="s">
        <v>593</v>
      </c>
      <c r="C357" s="375">
        <v>7500000</v>
      </c>
      <c r="D357" s="375">
        <v>6900000</v>
      </c>
      <c r="E357" s="375">
        <v>0</v>
      </c>
      <c r="F357" s="375">
        <v>6900000</v>
      </c>
      <c r="G357" s="375">
        <v>600000</v>
      </c>
      <c r="H357" s="375">
        <v>8</v>
      </c>
    </row>
    <row r="358" spans="1:8" x14ac:dyDescent="0.25">
      <c r="A358" s="374" t="s">
        <v>1483</v>
      </c>
      <c r="B358" s="374" t="s">
        <v>620</v>
      </c>
      <c r="C358" s="375">
        <v>7500000</v>
      </c>
      <c r="D358" s="375">
        <v>6900000</v>
      </c>
      <c r="E358" s="375">
        <v>0</v>
      </c>
      <c r="F358" s="375">
        <v>6900000</v>
      </c>
      <c r="G358" s="375">
        <v>600000</v>
      </c>
      <c r="H358" s="375">
        <v>8</v>
      </c>
    </row>
    <row r="359" spans="1:8" x14ac:dyDescent="0.25">
      <c r="A359" s="374" t="s">
        <v>1484</v>
      </c>
      <c r="B359" s="374" t="s">
        <v>553</v>
      </c>
      <c r="C359" s="375">
        <v>492000</v>
      </c>
      <c r="D359" s="375">
        <v>492000</v>
      </c>
      <c r="E359" s="375">
        <v>0</v>
      </c>
      <c r="F359" s="375">
        <v>492000</v>
      </c>
      <c r="G359" s="375">
        <v>0</v>
      </c>
      <c r="H359" s="375">
        <v>0</v>
      </c>
    </row>
    <row r="360" spans="1:8" x14ac:dyDescent="0.25">
      <c r="A360" s="374" t="s">
        <v>1485</v>
      </c>
      <c r="B360" s="374" t="s">
        <v>554</v>
      </c>
      <c r="C360" s="375">
        <v>250000</v>
      </c>
      <c r="D360" s="375">
        <v>250000</v>
      </c>
      <c r="E360" s="375">
        <v>0</v>
      </c>
      <c r="F360" s="375">
        <v>250000</v>
      </c>
      <c r="G360" s="375">
        <v>0</v>
      </c>
      <c r="H360" s="375">
        <v>0</v>
      </c>
    </row>
    <row r="361" spans="1:8" x14ac:dyDescent="0.25">
      <c r="A361" s="374" t="s">
        <v>1486</v>
      </c>
      <c r="B361" s="374" t="s">
        <v>555</v>
      </c>
      <c r="C361" s="375">
        <v>127000</v>
      </c>
      <c r="D361" s="375">
        <v>127000</v>
      </c>
      <c r="E361" s="375">
        <v>0</v>
      </c>
      <c r="F361" s="375">
        <v>127000</v>
      </c>
      <c r="G361" s="375">
        <v>0</v>
      </c>
      <c r="H361" s="375">
        <v>0</v>
      </c>
    </row>
    <row r="362" spans="1:8" x14ac:dyDescent="0.25">
      <c r="A362" s="374" t="s">
        <v>1487</v>
      </c>
      <c r="B362" s="374" t="s">
        <v>616</v>
      </c>
      <c r="C362" s="375">
        <v>115000</v>
      </c>
      <c r="D362" s="375">
        <v>115000</v>
      </c>
      <c r="E362" s="375">
        <v>0</v>
      </c>
      <c r="F362" s="375">
        <v>115000</v>
      </c>
      <c r="G362" s="375">
        <v>0</v>
      </c>
      <c r="H362" s="375">
        <v>0</v>
      </c>
    </row>
    <row r="363" spans="1:8" x14ac:dyDescent="0.25">
      <c r="A363" s="374" t="s">
        <v>1488</v>
      </c>
      <c r="B363" s="374" t="s">
        <v>629</v>
      </c>
      <c r="C363" s="375">
        <v>5400000</v>
      </c>
      <c r="D363" s="375">
        <v>2900000</v>
      </c>
      <c r="E363" s="375">
        <v>0</v>
      </c>
      <c r="F363" s="375">
        <v>2900000</v>
      </c>
      <c r="G363" s="375">
        <v>2500000</v>
      </c>
      <c r="H363" s="375">
        <v>46.296300000000002</v>
      </c>
    </row>
    <row r="364" spans="1:8" x14ac:dyDescent="0.25">
      <c r="A364" s="374" t="s">
        <v>1489</v>
      </c>
      <c r="B364" s="374" t="s">
        <v>630</v>
      </c>
      <c r="C364" s="375">
        <v>5400000</v>
      </c>
      <c r="D364" s="375">
        <v>2900000</v>
      </c>
      <c r="E364" s="375">
        <v>0</v>
      </c>
      <c r="F364" s="375">
        <v>2900000</v>
      </c>
      <c r="G364" s="375">
        <v>2500000</v>
      </c>
      <c r="H364" s="375">
        <v>46.296300000000002</v>
      </c>
    </row>
    <row r="365" spans="1:8" x14ac:dyDescent="0.25">
      <c r="A365" s="374" t="s">
        <v>1490</v>
      </c>
      <c r="B365" s="374" t="s">
        <v>631</v>
      </c>
      <c r="C365" s="375">
        <v>3600000</v>
      </c>
      <c r="D365" s="375">
        <v>3600000</v>
      </c>
      <c r="E365" s="375">
        <v>0</v>
      </c>
      <c r="F365" s="375">
        <v>3600000</v>
      </c>
      <c r="G365" s="375">
        <v>0</v>
      </c>
      <c r="H365" s="375">
        <v>0</v>
      </c>
    </row>
    <row r="366" spans="1:8" x14ac:dyDescent="0.25">
      <c r="A366" s="374" t="s">
        <v>1491</v>
      </c>
      <c r="B366" s="374" t="s">
        <v>1492</v>
      </c>
      <c r="C366" s="375">
        <v>900000</v>
      </c>
      <c r="D366" s="375">
        <v>900000</v>
      </c>
      <c r="E366" s="375">
        <v>0</v>
      </c>
      <c r="F366" s="375">
        <v>900000</v>
      </c>
      <c r="G366" s="375">
        <v>0</v>
      </c>
      <c r="H366" s="375">
        <v>0</v>
      </c>
    </row>
    <row r="367" spans="1:8" x14ac:dyDescent="0.25">
      <c r="A367" s="374" t="s">
        <v>1493</v>
      </c>
      <c r="B367" s="374" t="s">
        <v>633</v>
      </c>
      <c r="C367" s="375">
        <v>800000</v>
      </c>
      <c r="D367" s="375">
        <v>800000</v>
      </c>
      <c r="E367" s="375">
        <v>0</v>
      </c>
      <c r="F367" s="375">
        <v>800000</v>
      </c>
      <c r="G367" s="375">
        <v>0</v>
      </c>
      <c r="H367" s="375">
        <v>0</v>
      </c>
    </row>
    <row r="368" spans="1:8" x14ac:dyDescent="0.25">
      <c r="A368" s="374" t="s">
        <v>1494</v>
      </c>
      <c r="B368" s="374" t="s">
        <v>1495</v>
      </c>
      <c r="C368" s="375">
        <v>900000</v>
      </c>
      <c r="D368" s="375">
        <v>900000</v>
      </c>
      <c r="E368" s="375">
        <v>0</v>
      </c>
      <c r="F368" s="375">
        <v>900000</v>
      </c>
      <c r="G368" s="375">
        <v>0</v>
      </c>
      <c r="H368" s="375">
        <v>0</v>
      </c>
    </row>
    <row r="369" spans="1:8" x14ac:dyDescent="0.25">
      <c r="A369" s="374" t="s">
        <v>1496</v>
      </c>
      <c r="B369" s="374" t="s">
        <v>1497</v>
      </c>
      <c r="C369" s="375">
        <v>500000</v>
      </c>
      <c r="D369" s="375">
        <v>500000</v>
      </c>
      <c r="E369" s="375">
        <v>0</v>
      </c>
      <c r="F369" s="375">
        <v>500000</v>
      </c>
      <c r="G369" s="375">
        <v>0</v>
      </c>
      <c r="H369" s="375">
        <v>0</v>
      </c>
    </row>
    <row r="370" spans="1:8" x14ac:dyDescent="0.25">
      <c r="A370" s="374" t="s">
        <v>1498</v>
      </c>
      <c r="B370" s="374" t="s">
        <v>1499</v>
      </c>
      <c r="C370" s="375">
        <v>500000</v>
      </c>
      <c r="D370" s="375">
        <v>500000</v>
      </c>
      <c r="E370" s="375">
        <v>0</v>
      </c>
      <c r="F370" s="375">
        <v>500000</v>
      </c>
      <c r="G370" s="375">
        <v>0</v>
      </c>
      <c r="H370" s="375">
        <v>0</v>
      </c>
    </row>
    <row r="371" spans="1:8" x14ac:dyDescent="0.25">
      <c r="A371" s="374" t="s">
        <v>1500</v>
      </c>
      <c r="B371" s="374" t="s">
        <v>556</v>
      </c>
      <c r="C371" s="375">
        <v>10816000</v>
      </c>
      <c r="D371" s="375">
        <v>10816000</v>
      </c>
      <c r="E371" s="375">
        <v>0</v>
      </c>
      <c r="F371" s="375">
        <v>10816000</v>
      </c>
      <c r="G371" s="375">
        <v>0</v>
      </c>
      <c r="H371" s="375">
        <v>0</v>
      </c>
    </row>
    <row r="372" spans="1:8" x14ac:dyDescent="0.25">
      <c r="A372" s="374" t="s">
        <v>1501</v>
      </c>
      <c r="B372" s="374" t="s">
        <v>617</v>
      </c>
      <c r="C372" s="375">
        <v>10816000</v>
      </c>
      <c r="D372" s="375">
        <v>10816000</v>
      </c>
      <c r="E372" s="375">
        <v>0</v>
      </c>
      <c r="F372" s="375">
        <v>10816000</v>
      </c>
      <c r="G372" s="375">
        <v>0</v>
      </c>
      <c r="H372" s="375">
        <v>0</v>
      </c>
    </row>
    <row r="373" spans="1:8" x14ac:dyDescent="0.25">
      <c r="A373" s="374" t="s">
        <v>1502</v>
      </c>
      <c r="B373" s="374" t="s">
        <v>566</v>
      </c>
      <c r="C373" s="375">
        <v>2400000</v>
      </c>
      <c r="D373" s="375">
        <v>2400000</v>
      </c>
      <c r="E373" s="375">
        <v>0</v>
      </c>
      <c r="F373" s="375">
        <v>2400000</v>
      </c>
      <c r="G373" s="375">
        <v>0</v>
      </c>
      <c r="H373" s="375">
        <v>0</v>
      </c>
    </row>
    <row r="374" spans="1:8" x14ac:dyDescent="0.25">
      <c r="A374" s="374" t="s">
        <v>1503</v>
      </c>
      <c r="B374" s="374" t="s">
        <v>618</v>
      </c>
      <c r="C374" s="375">
        <v>2400000</v>
      </c>
      <c r="D374" s="375">
        <v>2400000</v>
      </c>
      <c r="E374" s="375">
        <v>0</v>
      </c>
      <c r="F374" s="375">
        <v>2400000</v>
      </c>
      <c r="G374" s="375">
        <v>0</v>
      </c>
      <c r="H374" s="375">
        <v>0</v>
      </c>
    </row>
    <row r="375" spans="1:8" x14ac:dyDescent="0.25">
      <c r="A375" s="374" t="s">
        <v>1504</v>
      </c>
      <c r="B375" s="374" t="s">
        <v>636</v>
      </c>
      <c r="C375" s="375">
        <v>3000000</v>
      </c>
      <c r="D375" s="375">
        <v>0</v>
      </c>
      <c r="E375" s="375">
        <v>0</v>
      </c>
      <c r="F375" s="375">
        <v>0</v>
      </c>
      <c r="G375" s="375">
        <v>3000000</v>
      </c>
      <c r="H375" s="375">
        <v>100</v>
      </c>
    </row>
    <row r="376" spans="1:8" x14ac:dyDescent="0.25">
      <c r="A376" s="374" t="s">
        <v>1505</v>
      </c>
      <c r="B376" s="374" t="s">
        <v>637</v>
      </c>
      <c r="C376" s="375">
        <v>3000000</v>
      </c>
      <c r="D376" s="375">
        <v>0</v>
      </c>
      <c r="E376" s="375">
        <v>0</v>
      </c>
      <c r="F376" s="375">
        <v>0</v>
      </c>
      <c r="G376" s="375">
        <v>3000000</v>
      </c>
      <c r="H376" s="375">
        <v>100</v>
      </c>
    </row>
    <row r="377" spans="1:8" x14ac:dyDescent="0.25">
      <c r="A377" s="374" t="s">
        <v>1506</v>
      </c>
      <c r="B377" s="374" t="s">
        <v>1507</v>
      </c>
      <c r="C377" s="375">
        <v>35000000</v>
      </c>
      <c r="D377" s="375">
        <v>25395000</v>
      </c>
      <c r="E377" s="375">
        <v>0</v>
      </c>
      <c r="F377" s="375">
        <v>25395000</v>
      </c>
      <c r="G377" s="375">
        <v>9605000</v>
      </c>
      <c r="H377" s="375">
        <v>27.442900000000002</v>
      </c>
    </row>
    <row r="378" spans="1:8" x14ac:dyDescent="0.25">
      <c r="A378" s="374" t="s">
        <v>1508</v>
      </c>
      <c r="B378" s="374" t="s">
        <v>542</v>
      </c>
      <c r="C378" s="375">
        <v>6525000</v>
      </c>
      <c r="D378" s="375">
        <v>5120000</v>
      </c>
      <c r="E378" s="375">
        <v>0</v>
      </c>
      <c r="F378" s="375">
        <v>5120000</v>
      </c>
      <c r="G378" s="375">
        <v>1405000</v>
      </c>
      <c r="H378" s="375">
        <v>21.532599999999999</v>
      </c>
    </row>
    <row r="379" spans="1:8" x14ac:dyDescent="0.25">
      <c r="A379" s="374" t="s">
        <v>1509</v>
      </c>
      <c r="B379" s="374" t="s">
        <v>561</v>
      </c>
      <c r="C379" s="375">
        <v>6525000</v>
      </c>
      <c r="D379" s="375">
        <v>5120000</v>
      </c>
      <c r="E379" s="375">
        <v>0</v>
      </c>
      <c r="F379" s="375">
        <v>5120000</v>
      </c>
      <c r="G379" s="375">
        <v>1405000</v>
      </c>
      <c r="H379" s="375">
        <v>21.532599999999999</v>
      </c>
    </row>
    <row r="380" spans="1:8" x14ac:dyDescent="0.25">
      <c r="A380" s="374" t="s">
        <v>1510</v>
      </c>
      <c r="B380" s="374" t="s">
        <v>562</v>
      </c>
      <c r="C380" s="375">
        <v>6525000</v>
      </c>
      <c r="D380" s="375">
        <v>5120000</v>
      </c>
      <c r="E380" s="375">
        <v>0</v>
      </c>
      <c r="F380" s="375">
        <v>5120000</v>
      </c>
      <c r="G380" s="375">
        <v>1405000</v>
      </c>
      <c r="H380" s="375">
        <v>21.532599999999999</v>
      </c>
    </row>
    <row r="381" spans="1:8" x14ac:dyDescent="0.25">
      <c r="A381" s="374" t="s">
        <v>1511</v>
      </c>
      <c r="B381" s="374" t="s">
        <v>543</v>
      </c>
      <c r="C381" s="375">
        <v>28475000</v>
      </c>
      <c r="D381" s="375">
        <v>20275000</v>
      </c>
      <c r="E381" s="375">
        <v>0</v>
      </c>
      <c r="F381" s="375">
        <v>20275000</v>
      </c>
      <c r="G381" s="375">
        <v>8200000</v>
      </c>
      <c r="H381" s="375">
        <v>28.7972</v>
      </c>
    </row>
    <row r="382" spans="1:8" x14ac:dyDescent="0.25">
      <c r="A382" s="374" t="s">
        <v>1512</v>
      </c>
      <c r="B382" s="374" t="s">
        <v>544</v>
      </c>
      <c r="C382" s="375">
        <v>1675000</v>
      </c>
      <c r="D382" s="375">
        <v>1675000</v>
      </c>
      <c r="E382" s="375">
        <v>0</v>
      </c>
      <c r="F382" s="375">
        <v>1675000</v>
      </c>
      <c r="G382" s="375">
        <v>0</v>
      </c>
      <c r="H382" s="375">
        <v>0</v>
      </c>
    </row>
    <row r="383" spans="1:8" x14ac:dyDescent="0.25">
      <c r="A383" s="374" t="s">
        <v>1513</v>
      </c>
      <c r="B383" s="374" t="s">
        <v>551</v>
      </c>
      <c r="C383" s="375">
        <v>1405000</v>
      </c>
      <c r="D383" s="375">
        <v>1405000</v>
      </c>
      <c r="E383" s="375">
        <v>0</v>
      </c>
      <c r="F383" s="375">
        <v>1405000</v>
      </c>
      <c r="G383" s="375">
        <v>0</v>
      </c>
      <c r="H383" s="375">
        <v>0</v>
      </c>
    </row>
    <row r="384" spans="1:8" x14ac:dyDescent="0.25">
      <c r="A384" s="374" t="s">
        <v>1514</v>
      </c>
      <c r="B384" s="374" t="s">
        <v>552</v>
      </c>
      <c r="C384" s="375">
        <v>270000</v>
      </c>
      <c r="D384" s="375">
        <v>270000</v>
      </c>
      <c r="E384" s="375">
        <v>0</v>
      </c>
      <c r="F384" s="375">
        <v>270000</v>
      </c>
      <c r="G384" s="375">
        <v>0</v>
      </c>
      <c r="H384" s="375">
        <v>0</v>
      </c>
    </row>
    <row r="385" spans="1:8" x14ac:dyDescent="0.25">
      <c r="A385" s="374" t="s">
        <v>1515</v>
      </c>
      <c r="B385" s="374" t="s">
        <v>593</v>
      </c>
      <c r="C385" s="375">
        <v>3000000</v>
      </c>
      <c r="D385" s="375">
        <v>2400000</v>
      </c>
      <c r="E385" s="375">
        <v>0</v>
      </c>
      <c r="F385" s="375">
        <v>2400000</v>
      </c>
      <c r="G385" s="375">
        <v>600000</v>
      </c>
      <c r="H385" s="375">
        <v>20</v>
      </c>
    </row>
    <row r="386" spans="1:8" x14ac:dyDescent="0.25">
      <c r="A386" s="374" t="s">
        <v>1516</v>
      </c>
      <c r="B386" s="374" t="s">
        <v>620</v>
      </c>
      <c r="C386" s="375">
        <v>3000000</v>
      </c>
      <c r="D386" s="375">
        <v>2400000</v>
      </c>
      <c r="E386" s="375">
        <v>0</v>
      </c>
      <c r="F386" s="375">
        <v>2400000</v>
      </c>
      <c r="G386" s="375">
        <v>600000</v>
      </c>
      <c r="H386" s="375">
        <v>20</v>
      </c>
    </row>
    <row r="387" spans="1:8" x14ac:dyDescent="0.25">
      <c r="A387" s="374" t="s">
        <v>1517</v>
      </c>
      <c r="B387" s="374" t="s">
        <v>553</v>
      </c>
      <c r="C387" s="375">
        <v>1650000</v>
      </c>
      <c r="D387" s="375">
        <v>1400000</v>
      </c>
      <c r="E387" s="375">
        <v>0</v>
      </c>
      <c r="F387" s="375">
        <v>1400000</v>
      </c>
      <c r="G387" s="375">
        <v>250000</v>
      </c>
      <c r="H387" s="375">
        <v>15.1515</v>
      </c>
    </row>
    <row r="388" spans="1:8" x14ac:dyDescent="0.25">
      <c r="A388" s="374" t="s">
        <v>1518</v>
      </c>
      <c r="B388" s="374" t="s">
        <v>555</v>
      </c>
      <c r="C388" s="375">
        <v>900000</v>
      </c>
      <c r="D388" s="375">
        <v>900000</v>
      </c>
      <c r="E388" s="375">
        <v>0</v>
      </c>
      <c r="F388" s="375">
        <v>900000</v>
      </c>
      <c r="G388" s="375">
        <v>0</v>
      </c>
      <c r="H388" s="375">
        <v>0</v>
      </c>
    </row>
    <row r="389" spans="1:8" x14ac:dyDescent="0.25">
      <c r="A389" s="374" t="s">
        <v>1519</v>
      </c>
      <c r="B389" s="374" t="s">
        <v>616</v>
      </c>
      <c r="C389" s="375">
        <v>750000</v>
      </c>
      <c r="D389" s="375">
        <v>500000</v>
      </c>
      <c r="E389" s="375">
        <v>0</v>
      </c>
      <c r="F389" s="375">
        <v>500000</v>
      </c>
      <c r="G389" s="375">
        <v>250000</v>
      </c>
      <c r="H389" s="375">
        <v>33.333300000000001</v>
      </c>
    </row>
    <row r="390" spans="1:8" x14ac:dyDescent="0.25">
      <c r="A390" s="374" t="s">
        <v>1520</v>
      </c>
      <c r="B390" s="374" t="s">
        <v>629</v>
      </c>
      <c r="C390" s="375">
        <v>8100000</v>
      </c>
      <c r="D390" s="375">
        <v>3600000</v>
      </c>
      <c r="E390" s="375">
        <v>0</v>
      </c>
      <c r="F390" s="375">
        <v>3600000</v>
      </c>
      <c r="G390" s="375">
        <v>4500000</v>
      </c>
      <c r="H390" s="375">
        <v>55.555599999999998</v>
      </c>
    </row>
    <row r="391" spans="1:8" x14ac:dyDescent="0.25">
      <c r="A391" s="374" t="s">
        <v>1521</v>
      </c>
      <c r="B391" s="374" t="s">
        <v>630</v>
      </c>
      <c r="C391" s="375">
        <v>8100000</v>
      </c>
      <c r="D391" s="375">
        <v>3600000</v>
      </c>
      <c r="E391" s="375">
        <v>0</v>
      </c>
      <c r="F391" s="375">
        <v>3600000</v>
      </c>
      <c r="G391" s="375">
        <v>4500000</v>
      </c>
      <c r="H391" s="375">
        <v>55.555599999999998</v>
      </c>
    </row>
    <row r="392" spans="1:8" x14ac:dyDescent="0.25">
      <c r="A392" s="374" t="s">
        <v>1522</v>
      </c>
      <c r="B392" s="374" t="s">
        <v>631</v>
      </c>
      <c r="C392" s="375">
        <v>500000</v>
      </c>
      <c r="D392" s="375">
        <v>250000</v>
      </c>
      <c r="E392" s="375">
        <v>0</v>
      </c>
      <c r="F392" s="375">
        <v>250000</v>
      </c>
      <c r="G392" s="375">
        <v>250000</v>
      </c>
      <c r="H392" s="375">
        <v>50</v>
      </c>
    </row>
    <row r="393" spans="1:8" x14ac:dyDescent="0.25">
      <c r="A393" s="374" t="s">
        <v>1523</v>
      </c>
      <c r="B393" s="374" t="s">
        <v>633</v>
      </c>
      <c r="C393" s="375">
        <v>500000</v>
      </c>
      <c r="D393" s="375">
        <v>250000</v>
      </c>
      <c r="E393" s="375">
        <v>0</v>
      </c>
      <c r="F393" s="375">
        <v>250000</v>
      </c>
      <c r="G393" s="375">
        <v>250000</v>
      </c>
      <c r="H393" s="375">
        <v>50</v>
      </c>
    </row>
    <row r="394" spans="1:8" x14ac:dyDescent="0.25">
      <c r="A394" s="374" t="s">
        <v>1524</v>
      </c>
      <c r="B394" s="374" t="s">
        <v>556</v>
      </c>
      <c r="C394" s="375">
        <v>3800000</v>
      </c>
      <c r="D394" s="375">
        <v>3000000</v>
      </c>
      <c r="E394" s="375">
        <v>0</v>
      </c>
      <c r="F394" s="375">
        <v>3000000</v>
      </c>
      <c r="G394" s="375">
        <v>800000</v>
      </c>
      <c r="H394" s="375">
        <v>21.052600000000002</v>
      </c>
    </row>
    <row r="395" spans="1:8" x14ac:dyDescent="0.25">
      <c r="A395" s="374" t="s">
        <v>1525</v>
      </c>
      <c r="B395" s="374" t="s">
        <v>557</v>
      </c>
      <c r="C395" s="375">
        <v>600000</v>
      </c>
      <c r="D395" s="375">
        <v>200000</v>
      </c>
      <c r="E395" s="375">
        <v>0</v>
      </c>
      <c r="F395" s="375">
        <v>200000</v>
      </c>
      <c r="G395" s="375">
        <v>400000</v>
      </c>
      <c r="H395" s="375">
        <v>66.666700000000006</v>
      </c>
    </row>
    <row r="396" spans="1:8" x14ac:dyDescent="0.25">
      <c r="A396" s="374" t="s">
        <v>1526</v>
      </c>
      <c r="B396" s="374" t="s">
        <v>617</v>
      </c>
      <c r="C396" s="375">
        <v>3200000</v>
      </c>
      <c r="D396" s="375">
        <v>2800000</v>
      </c>
      <c r="E396" s="375">
        <v>0</v>
      </c>
      <c r="F396" s="375">
        <v>2800000</v>
      </c>
      <c r="G396" s="375">
        <v>400000</v>
      </c>
      <c r="H396" s="375">
        <v>12.5</v>
      </c>
    </row>
    <row r="397" spans="1:8" x14ac:dyDescent="0.25">
      <c r="A397" s="374" t="s">
        <v>1527</v>
      </c>
      <c r="B397" s="374" t="s">
        <v>558</v>
      </c>
      <c r="C397" s="375">
        <v>4110000</v>
      </c>
      <c r="D397" s="375">
        <v>4110000</v>
      </c>
      <c r="E397" s="375">
        <v>0</v>
      </c>
      <c r="F397" s="375">
        <v>4110000</v>
      </c>
      <c r="G397" s="375">
        <v>0</v>
      </c>
      <c r="H397" s="375">
        <v>0</v>
      </c>
    </row>
    <row r="398" spans="1:8" x14ac:dyDescent="0.25">
      <c r="A398" s="374" t="s">
        <v>1528</v>
      </c>
      <c r="B398" s="374" t="s">
        <v>559</v>
      </c>
      <c r="C398" s="375">
        <v>4110000</v>
      </c>
      <c r="D398" s="375">
        <v>4110000</v>
      </c>
      <c r="E398" s="375">
        <v>0</v>
      </c>
      <c r="F398" s="375">
        <v>4110000</v>
      </c>
      <c r="G398" s="375">
        <v>0</v>
      </c>
      <c r="H398" s="375">
        <v>0</v>
      </c>
    </row>
    <row r="399" spans="1:8" x14ac:dyDescent="0.25">
      <c r="A399" s="374" t="s">
        <v>1529</v>
      </c>
      <c r="B399" s="374" t="s">
        <v>566</v>
      </c>
      <c r="C399" s="375">
        <v>5640000</v>
      </c>
      <c r="D399" s="375">
        <v>3840000</v>
      </c>
      <c r="E399" s="375">
        <v>0</v>
      </c>
      <c r="F399" s="375">
        <v>3840000</v>
      </c>
      <c r="G399" s="375">
        <v>1800000</v>
      </c>
      <c r="H399" s="375">
        <v>31.914899999999999</v>
      </c>
    </row>
    <row r="400" spans="1:8" x14ac:dyDescent="0.25">
      <c r="A400" s="374" t="s">
        <v>1530</v>
      </c>
      <c r="B400" s="374" t="s">
        <v>618</v>
      </c>
      <c r="C400" s="375">
        <v>5640000</v>
      </c>
      <c r="D400" s="375">
        <v>3840000</v>
      </c>
      <c r="E400" s="375">
        <v>0</v>
      </c>
      <c r="F400" s="375">
        <v>3840000</v>
      </c>
      <c r="G400" s="375">
        <v>1800000</v>
      </c>
      <c r="H400" s="375">
        <v>31.914899999999999</v>
      </c>
    </row>
    <row r="401" spans="1:8" x14ac:dyDescent="0.25">
      <c r="A401" s="374" t="s">
        <v>1531</v>
      </c>
      <c r="B401" s="374" t="s">
        <v>1532</v>
      </c>
      <c r="C401" s="375">
        <v>60000000</v>
      </c>
      <c r="D401" s="375">
        <v>58648000</v>
      </c>
      <c r="E401" s="375">
        <v>0</v>
      </c>
      <c r="F401" s="375">
        <v>58648000</v>
      </c>
      <c r="G401" s="375">
        <v>1352000</v>
      </c>
      <c r="H401" s="375">
        <v>2.2532999999999999</v>
      </c>
    </row>
    <row r="402" spans="1:8" x14ac:dyDescent="0.25">
      <c r="A402" s="374" t="s">
        <v>1533</v>
      </c>
      <c r="B402" s="374" t="s">
        <v>542</v>
      </c>
      <c r="C402" s="375">
        <v>4850000</v>
      </c>
      <c r="D402" s="375">
        <v>4850000</v>
      </c>
      <c r="E402" s="375">
        <v>0</v>
      </c>
      <c r="F402" s="375">
        <v>4850000</v>
      </c>
      <c r="G402" s="375">
        <v>0</v>
      </c>
      <c r="H402" s="375">
        <v>0</v>
      </c>
    </row>
    <row r="403" spans="1:8" x14ac:dyDescent="0.25">
      <c r="A403" s="374" t="s">
        <v>1534</v>
      </c>
      <c r="B403" s="374" t="s">
        <v>561</v>
      </c>
      <c r="C403" s="375">
        <v>2400000</v>
      </c>
      <c r="D403" s="375">
        <v>2400000</v>
      </c>
      <c r="E403" s="375">
        <v>0</v>
      </c>
      <c r="F403" s="375">
        <v>2400000</v>
      </c>
      <c r="G403" s="375">
        <v>0</v>
      </c>
      <c r="H403" s="375">
        <v>0</v>
      </c>
    </row>
    <row r="404" spans="1:8" x14ac:dyDescent="0.25">
      <c r="A404" s="374" t="s">
        <v>1535</v>
      </c>
      <c r="B404" s="374" t="s">
        <v>687</v>
      </c>
      <c r="C404" s="375">
        <v>2400000</v>
      </c>
      <c r="D404" s="375">
        <v>2400000</v>
      </c>
      <c r="E404" s="375">
        <v>0</v>
      </c>
      <c r="F404" s="375">
        <v>2400000</v>
      </c>
      <c r="G404" s="375">
        <v>0</v>
      </c>
      <c r="H404" s="375">
        <v>0</v>
      </c>
    </row>
    <row r="405" spans="1:8" x14ac:dyDescent="0.25">
      <c r="A405" s="374" t="s">
        <v>1536</v>
      </c>
      <c r="B405" s="374" t="s">
        <v>547</v>
      </c>
      <c r="C405" s="375">
        <v>2450000</v>
      </c>
      <c r="D405" s="375">
        <v>2450000</v>
      </c>
      <c r="E405" s="375">
        <v>0</v>
      </c>
      <c r="F405" s="375">
        <v>2450000</v>
      </c>
      <c r="G405" s="375">
        <v>0</v>
      </c>
      <c r="H405" s="375">
        <v>0</v>
      </c>
    </row>
    <row r="406" spans="1:8" x14ac:dyDescent="0.25">
      <c r="A406" s="374" t="s">
        <v>1537</v>
      </c>
      <c r="B406" s="374" t="s">
        <v>592</v>
      </c>
      <c r="C406" s="375">
        <v>1650000</v>
      </c>
      <c r="D406" s="375">
        <v>1650000</v>
      </c>
      <c r="E406" s="375">
        <v>0</v>
      </c>
      <c r="F406" s="375">
        <v>1650000</v>
      </c>
      <c r="G406" s="375">
        <v>0</v>
      </c>
      <c r="H406" s="375">
        <v>0</v>
      </c>
    </row>
    <row r="407" spans="1:8" x14ac:dyDescent="0.25">
      <c r="A407" s="374" t="s">
        <v>1538</v>
      </c>
      <c r="B407" s="374" t="s">
        <v>563</v>
      </c>
      <c r="C407" s="375">
        <v>800000</v>
      </c>
      <c r="D407" s="375">
        <v>800000</v>
      </c>
      <c r="E407" s="375">
        <v>0</v>
      </c>
      <c r="F407" s="375">
        <v>800000</v>
      </c>
      <c r="G407" s="375">
        <v>0</v>
      </c>
      <c r="H407" s="375">
        <v>0</v>
      </c>
    </row>
    <row r="408" spans="1:8" x14ac:dyDescent="0.25">
      <c r="A408" s="374" t="s">
        <v>1539</v>
      </c>
      <c r="B408" s="374" t="s">
        <v>543</v>
      </c>
      <c r="C408" s="375">
        <v>55150000</v>
      </c>
      <c r="D408" s="375">
        <v>53798000</v>
      </c>
      <c r="E408" s="375">
        <v>0</v>
      </c>
      <c r="F408" s="375">
        <v>53798000</v>
      </c>
      <c r="G408" s="375">
        <v>1352000</v>
      </c>
      <c r="H408" s="375">
        <v>2.4514999999999998</v>
      </c>
    </row>
    <row r="409" spans="1:8" x14ac:dyDescent="0.25">
      <c r="A409" s="374" t="s">
        <v>1540</v>
      </c>
      <c r="B409" s="374" t="s">
        <v>544</v>
      </c>
      <c r="C409" s="375">
        <v>180000</v>
      </c>
      <c r="D409" s="375">
        <v>180000</v>
      </c>
      <c r="E409" s="375">
        <v>0</v>
      </c>
      <c r="F409" s="375">
        <v>180000</v>
      </c>
      <c r="G409" s="375">
        <v>0</v>
      </c>
      <c r="H409" s="375">
        <v>0</v>
      </c>
    </row>
    <row r="410" spans="1:8" x14ac:dyDescent="0.25">
      <c r="A410" s="374" t="s">
        <v>1541</v>
      </c>
      <c r="B410" s="374" t="s">
        <v>551</v>
      </c>
      <c r="C410" s="375">
        <v>180000</v>
      </c>
      <c r="D410" s="375">
        <v>180000</v>
      </c>
      <c r="E410" s="375">
        <v>0</v>
      </c>
      <c r="F410" s="375">
        <v>180000</v>
      </c>
      <c r="G410" s="375">
        <v>0</v>
      </c>
      <c r="H410" s="375">
        <v>0</v>
      </c>
    </row>
    <row r="411" spans="1:8" x14ac:dyDescent="0.25">
      <c r="A411" s="374" t="s">
        <v>1542</v>
      </c>
      <c r="B411" s="374" t="s">
        <v>593</v>
      </c>
      <c r="C411" s="375">
        <v>1227000</v>
      </c>
      <c r="D411" s="375">
        <v>1227000</v>
      </c>
      <c r="E411" s="375">
        <v>0</v>
      </c>
      <c r="F411" s="375">
        <v>1227000</v>
      </c>
      <c r="G411" s="375">
        <v>0</v>
      </c>
      <c r="H411" s="375">
        <v>0</v>
      </c>
    </row>
    <row r="412" spans="1:8" x14ac:dyDescent="0.25">
      <c r="A412" s="374" t="s">
        <v>1543</v>
      </c>
      <c r="B412" s="374" t="s">
        <v>619</v>
      </c>
      <c r="C412" s="375">
        <v>87000</v>
      </c>
      <c r="D412" s="375">
        <v>87000</v>
      </c>
      <c r="E412" s="375">
        <v>0</v>
      </c>
      <c r="F412" s="375">
        <v>87000</v>
      </c>
      <c r="G412" s="375">
        <v>0</v>
      </c>
      <c r="H412" s="375">
        <v>0</v>
      </c>
    </row>
    <row r="413" spans="1:8" x14ac:dyDescent="0.25">
      <c r="A413" s="374" t="s">
        <v>1544</v>
      </c>
      <c r="B413" s="374" t="s">
        <v>620</v>
      </c>
      <c r="C413" s="375">
        <v>1140000</v>
      </c>
      <c r="D413" s="375">
        <v>1140000</v>
      </c>
      <c r="E413" s="375">
        <v>0</v>
      </c>
      <c r="F413" s="375">
        <v>1140000</v>
      </c>
      <c r="G413" s="375">
        <v>0</v>
      </c>
      <c r="H413" s="375">
        <v>0</v>
      </c>
    </row>
    <row r="414" spans="1:8" x14ac:dyDescent="0.25">
      <c r="A414" s="374" t="s">
        <v>1545</v>
      </c>
      <c r="B414" s="374" t="s">
        <v>553</v>
      </c>
      <c r="C414" s="375">
        <v>505000</v>
      </c>
      <c r="D414" s="375">
        <v>505000</v>
      </c>
      <c r="E414" s="375">
        <v>0</v>
      </c>
      <c r="F414" s="375">
        <v>505000</v>
      </c>
      <c r="G414" s="375">
        <v>0</v>
      </c>
      <c r="H414" s="375">
        <v>0</v>
      </c>
    </row>
    <row r="415" spans="1:8" x14ac:dyDescent="0.25">
      <c r="A415" s="374" t="s">
        <v>1546</v>
      </c>
      <c r="B415" s="374" t="s">
        <v>554</v>
      </c>
      <c r="C415" s="375">
        <v>125000</v>
      </c>
      <c r="D415" s="375">
        <v>125000</v>
      </c>
      <c r="E415" s="375">
        <v>0</v>
      </c>
      <c r="F415" s="375">
        <v>125000</v>
      </c>
      <c r="G415" s="375">
        <v>0</v>
      </c>
      <c r="H415" s="375">
        <v>0</v>
      </c>
    </row>
    <row r="416" spans="1:8" x14ac:dyDescent="0.25">
      <c r="A416" s="374" t="s">
        <v>1547</v>
      </c>
      <c r="B416" s="374" t="s">
        <v>555</v>
      </c>
      <c r="C416" s="375">
        <v>280000</v>
      </c>
      <c r="D416" s="375">
        <v>280000</v>
      </c>
      <c r="E416" s="375">
        <v>0</v>
      </c>
      <c r="F416" s="375">
        <v>280000</v>
      </c>
      <c r="G416" s="375">
        <v>0</v>
      </c>
      <c r="H416" s="375">
        <v>0</v>
      </c>
    </row>
    <row r="417" spans="1:8" x14ac:dyDescent="0.25">
      <c r="A417" s="374" t="s">
        <v>1548</v>
      </c>
      <c r="B417" s="374" t="s">
        <v>616</v>
      </c>
      <c r="C417" s="375">
        <v>100000</v>
      </c>
      <c r="D417" s="375">
        <v>100000</v>
      </c>
      <c r="E417" s="375">
        <v>0</v>
      </c>
      <c r="F417" s="375">
        <v>100000</v>
      </c>
      <c r="G417" s="375">
        <v>0</v>
      </c>
      <c r="H417" s="375">
        <v>0</v>
      </c>
    </row>
    <row r="418" spans="1:8" x14ac:dyDescent="0.25">
      <c r="A418" s="374" t="s">
        <v>1549</v>
      </c>
      <c r="B418" s="374" t="s">
        <v>564</v>
      </c>
      <c r="C418" s="375">
        <v>1900000</v>
      </c>
      <c r="D418" s="375">
        <v>1900000</v>
      </c>
      <c r="E418" s="375">
        <v>0</v>
      </c>
      <c r="F418" s="375">
        <v>1900000</v>
      </c>
      <c r="G418" s="375">
        <v>0</v>
      </c>
      <c r="H418" s="375">
        <v>0</v>
      </c>
    </row>
    <row r="419" spans="1:8" x14ac:dyDescent="0.25">
      <c r="A419" s="374" t="s">
        <v>1550</v>
      </c>
      <c r="B419" s="374" t="s">
        <v>565</v>
      </c>
      <c r="C419" s="375">
        <v>1900000</v>
      </c>
      <c r="D419" s="375">
        <v>1900000</v>
      </c>
      <c r="E419" s="375">
        <v>0</v>
      </c>
      <c r="F419" s="375">
        <v>1900000</v>
      </c>
      <c r="G419" s="375">
        <v>0</v>
      </c>
      <c r="H419" s="375">
        <v>0</v>
      </c>
    </row>
    <row r="420" spans="1:8" x14ac:dyDescent="0.25">
      <c r="A420" s="374" t="s">
        <v>1551</v>
      </c>
      <c r="B420" s="374" t="s">
        <v>629</v>
      </c>
      <c r="C420" s="375">
        <v>9000000</v>
      </c>
      <c r="D420" s="375">
        <v>8000000</v>
      </c>
      <c r="E420" s="375">
        <v>0</v>
      </c>
      <c r="F420" s="375">
        <v>8000000</v>
      </c>
      <c r="G420" s="375">
        <v>1000000</v>
      </c>
      <c r="H420" s="375">
        <v>11.1111</v>
      </c>
    </row>
    <row r="421" spans="1:8" x14ac:dyDescent="0.25">
      <c r="A421" s="374" t="s">
        <v>1552</v>
      </c>
      <c r="B421" s="374" t="s">
        <v>630</v>
      </c>
      <c r="C421" s="375">
        <v>9000000</v>
      </c>
      <c r="D421" s="375">
        <v>8000000</v>
      </c>
      <c r="E421" s="375">
        <v>0</v>
      </c>
      <c r="F421" s="375">
        <v>8000000</v>
      </c>
      <c r="G421" s="375">
        <v>1000000</v>
      </c>
      <c r="H421" s="375">
        <v>11.1111</v>
      </c>
    </row>
    <row r="422" spans="1:8" x14ac:dyDescent="0.25">
      <c r="A422" s="374" t="s">
        <v>1553</v>
      </c>
      <c r="B422" s="374" t="s">
        <v>556</v>
      </c>
      <c r="C422" s="375">
        <v>10688000</v>
      </c>
      <c r="D422" s="375">
        <v>10336000</v>
      </c>
      <c r="E422" s="375">
        <v>0</v>
      </c>
      <c r="F422" s="375">
        <v>10336000</v>
      </c>
      <c r="G422" s="375">
        <v>352000</v>
      </c>
      <c r="H422" s="375">
        <v>3.2934000000000001</v>
      </c>
    </row>
    <row r="423" spans="1:8" x14ac:dyDescent="0.25">
      <c r="A423" s="374" t="s">
        <v>1554</v>
      </c>
      <c r="B423" s="374" t="s">
        <v>557</v>
      </c>
      <c r="C423" s="375">
        <v>280000</v>
      </c>
      <c r="D423" s="375">
        <v>280000</v>
      </c>
      <c r="E423" s="375">
        <v>0</v>
      </c>
      <c r="F423" s="375">
        <v>280000</v>
      </c>
      <c r="G423" s="375">
        <v>0</v>
      </c>
      <c r="H423" s="375">
        <v>0</v>
      </c>
    </row>
    <row r="424" spans="1:8" x14ac:dyDescent="0.25">
      <c r="A424" s="374" t="s">
        <v>1555</v>
      </c>
      <c r="B424" s="374" t="s">
        <v>617</v>
      </c>
      <c r="C424" s="375">
        <v>10408000</v>
      </c>
      <c r="D424" s="375">
        <v>10056000</v>
      </c>
      <c r="E424" s="375">
        <v>0</v>
      </c>
      <c r="F424" s="375">
        <v>10056000</v>
      </c>
      <c r="G424" s="375">
        <v>352000</v>
      </c>
      <c r="H424" s="375">
        <v>3.3820000000000001</v>
      </c>
    </row>
    <row r="425" spans="1:8" x14ac:dyDescent="0.25">
      <c r="A425" s="374" t="s">
        <v>1556</v>
      </c>
      <c r="B425" s="374" t="s">
        <v>634</v>
      </c>
      <c r="C425" s="375">
        <v>7550000</v>
      </c>
      <c r="D425" s="375">
        <v>7550000</v>
      </c>
      <c r="E425" s="375">
        <v>0</v>
      </c>
      <c r="F425" s="375">
        <v>7550000</v>
      </c>
      <c r="G425" s="375">
        <v>0</v>
      </c>
      <c r="H425" s="375">
        <v>0</v>
      </c>
    </row>
    <row r="426" spans="1:8" x14ac:dyDescent="0.25">
      <c r="A426" s="374" t="s">
        <v>1557</v>
      </c>
      <c r="B426" s="374" t="s">
        <v>635</v>
      </c>
      <c r="C426" s="375">
        <v>7550000</v>
      </c>
      <c r="D426" s="375">
        <v>7550000</v>
      </c>
      <c r="E426" s="375">
        <v>0</v>
      </c>
      <c r="F426" s="375">
        <v>7550000</v>
      </c>
      <c r="G426" s="375">
        <v>0</v>
      </c>
      <c r="H426" s="375">
        <v>0</v>
      </c>
    </row>
    <row r="427" spans="1:8" x14ac:dyDescent="0.25">
      <c r="A427" s="374" t="s">
        <v>1558</v>
      </c>
      <c r="B427" s="374" t="s">
        <v>566</v>
      </c>
      <c r="C427" s="375">
        <v>19600000</v>
      </c>
      <c r="D427" s="375">
        <v>19600000</v>
      </c>
      <c r="E427" s="375">
        <v>0</v>
      </c>
      <c r="F427" s="375">
        <v>19600000</v>
      </c>
      <c r="G427" s="375">
        <v>0</v>
      </c>
      <c r="H427" s="375">
        <v>0</v>
      </c>
    </row>
    <row r="428" spans="1:8" x14ac:dyDescent="0.25">
      <c r="A428" s="374" t="s">
        <v>1559</v>
      </c>
      <c r="B428" s="374" t="s">
        <v>618</v>
      </c>
      <c r="C428" s="375">
        <v>19600000</v>
      </c>
      <c r="D428" s="375">
        <v>19600000</v>
      </c>
      <c r="E428" s="375">
        <v>0</v>
      </c>
      <c r="F428" s="375">
        <v>19600000</v>
      </c>
      <c r="G428" s="375">
        <v>0</v>
      </c>
      <c r="H428" s="375">
        <v>0</v>
      </c>
    </row>
    <row r="429" spans="1:8" x14ac:dyDescent="0.25">
      <c r="A429" s="374" t="s">
        <v>1560</v>
      </c>
      <c r="B429" s="374" t="s">
        <v>636</v>
      </c>
      <c r="C429" s="375">
        <v>4500000</v>
      </c>
      <c r="D429" s="375">
        <v>4500000</v>
      </c>
      <c r="E429" s="375">
        <v>0</v>
      </c>
      <c r="F429" s="375">
        <v>4500000</v>
      </c>
      <c r="G429" s="375">
        <v>0</v>
      </c>
      <c r="H429" s="375">
        <v>0</v>
      </c>
    </row>
    <row r="430" spans="1:8" x14ac:dyDescent="0.25">
      <c r="A430" s="374" t="s">
        <v>1561</v>
      </c>
      <c r="B430" s="374" t="s">
        <v>637</v>
      </c>
      <c r="C430" s="375">
        <v>4500000</v>
      </c>
      <c r="D430" s="375">
        <v>4500000</v>
      </c>
      <c r="E430" s="375">
        <v>0</v>
      </c>
      <c r="F430" s="375">
        <v>4500000</v>
      </c>
      <c r="G430" s="375">
        <v>0</v>
      </c>
      <c r="H430" s="375">
        <v>0</v>
      </c>
    </row>
    <row r="431" spans="1:8" x14ac:dyDescent="0.25">
      <c r="A431" s="374" t="s">
        <v>1562</v>
      </c>
      <c r="B431" s="374" t="s">
        <v>1563</v>
      </c>
      <c r="C431" s="375">
        <v>42964573000</v>
      </c>
      <c r="D431" s="375">
        <v>15452334135</v>
      </c>
      <c r="E431" s="375">
        <v>0</v>
      </c>
      <c r="F431" s="375">
        <v>15452334135</v>
      </c>
      <c r="G431" s="375">
        <v>27512238865</v>
      </c>
      <c r="H431" s="375">
        <v>64.034700000000001</v>
      </c>
    </row>
    <row r="432" spans="1:8" x14ac:dyDescent="0.25">
      <c r="A432" s="374" t="s">
        <v>1564</v>
      </c>
      <c r="B432" s="374" t="s">
        <v>542</v>
      </c>
      <c r="C432" s="375">
        <v>9013226200</v>
      </c>
      <c r="D432" s="375">
        <v>3524281706</v>
      </c>
      <c r="E432" s="375">
        <v>0</v>
      </c>
      <c r="F432" s="375">
        <v>3524281706</v>
      </c>
      <c r="G432" s="375">
        <v>5488944494</v>
      </c>
      <c r="H432" s="375">
        <v>60.898800000000001</v>
      </c>
    </row>
    <row r="433" spans="1:8" x14ac:dyDescent="0.25">
      <c r="A433" s="374" t="s">
        <v>1565</v>
      </c>
      <c r="B433" s="374" t="s">
        <v>1566</v>
      </c>
      <c r="C433" s="375">
        <v>9013226200</v>
      </c>
      <c r="D433" s="375">
        <v>3524281706</v>
      </c>
      <c r="E433" s="375">
        <v>0</v>
      </c>
      <c r="F433" s="375">
        <v>3524281706</v>
      </c>
      <c r="G433" s="375">
        <v>5488944494</v>
      </c>
      <c r="H433" s="375">
        <v>60.898800000000001</v>
      </c>
    </row>
    <row r="434" spans="1:8" x14ac:dyDescent="0.25">
      <c r="A434" s="374" t="s">
        <v>1567</v>
      </c>
      <c r="B434" s="374" t="s">
        <v>1566</v>
      </c>
      <c r="C434" s="375">
        <v>9013226200</v>
      </c>
      <c r="D434" s="375">
        <v>3524281706</v>
      </c>
      <c r="E434" s="375">
        <v>0</v>
      </c>
      <c r="F434" s="375">
        <v>3524281706</v>
      </c>
      <c r="G434" s="375">
        <v>5488944494</v>
      </c>
      <c r="H434" s="375">
        <v>60.898800000000001</v>
      </c>
    </row>
    <row r="435" spans="1:8" x14ac:dyDescent="0.25">
      <c r="A435" s="374" t="s">
        <v>1568</v>
      </c>
      <c r="B435" s="374" t="s">
        <v>543</v>
      </c>
      <c r="C435" s="375">
        <v>22397949579</v>
      </c>
      <c r="D435" s="375">
        <v>8574537033</v>
      </c>
      <c r="E435" s="375">
        <v>0</v>
      </c>
      <c r="F435" s="375">
        <v>8574537033</v>
      </c>
      <c r="G435" s="375">
        <v>13823412546</v>
      </c>
      <c r="H435" s="375">
        <v>61.717300000000002</v>
      </c>
    </row>
    <row r="436" spans="1:8" x14ac:dyDescent="0.25">
      <c r="A436" s="374" t="s">
        <v>1569</v>
      </c>
      <c r="B436" s="374" t="s">
        <v>1570</v>
      </c>
      <c r="C436" s="375">
        <v>22397949579</v>
      </c>
      <c r="D436" s="375">
        <v>8574537033</v>
      </c>
      <c r="E436" s="375">
        <v>0</v>
      </c>
      <c r="F436" s="375">
        <v>8574537033</v>
      </c>
      <c r="G436" s="375">
        <v>13823412546</v>
      </c>
      <c r="H436" s="375">
        <v>61.717300000000002</v>
      </c>
    </row>
    <row r="437" spans="1:8" x14ac:dyDescent="0.25">
      <c r="A437" s="374" t="s">
        <v>1571</v>
      </c>
      <c r="B437" s="374" t="s">
        <v>1572</v>
      </c>
      <c r="C437" s="375">
        <v>22397949579</v>
      </c>
      <c r="D437" s="375">
        <v>8574537033</v>
      </c>
      <c r="E437" s="375">
        <v>0</v>
      </c>
      <c r="F437" s="375">
        <v>8574537033</v>
      </c>
      <c r="G437" s="375">
        <v>13823412546</v>
      </c>
      <c r="H437" s="375">
        <v>61.717300000000002</v>
      </c>
    </row>
    <row r="438" spans="1:8" x14ac:dyDescent="0.25">
      <c r="A438" s="376" t="s">
        <v>1573</v>
      </c>
      <c r="B438" s="376" t="s">
        <v>568</v>
      </c>
      <c r="C438" s="377">
        <v>11553397221</v>
      </c>
      <c r="D438" s="377">
        <v>3353515396</v>
      </c>
      <c r="E438" s="377">
        <v>0</v>
      </c>
      <c r="F438" s="377">
        <v>3353515396</v>
      </c>
      <c r="G438" s="377">
        <v>8199881825</v>
      </c>
      <c r="H438" s="375">
        <v>70.973799999999997</v>
      </c>
    </row>
    <row r="439" spans="1:8" x14ac:dyDescent="0.25">
      <c r="A439" s="374" t="s">
        <v>1574</v>
      </c>
      <c r="B439" s="374" t="s">
        <v>1575</v>
      </c>
      <c r="C439" s="375">
        <v>11553397221</v>
      </c>
      <c r="D439" s="375">
        <v>3353515396</v>
      </c>
      <c r="E439" s="375">
        <v>0</v>
      </c>
      <c r="F439" s="375">
        <v>3353515396</v>
      </c>
      <c r="G439" s="375">
        <v>8199881825</v>
      </c>
      <c r="H439" s="375">
        <v>70.973799999999997</v>
      </c>
    </row>
    <row r="440" spans="1:8" x14ac:dyDescent="0.25">
      <c r="A440" s="374" t="s">
        <v>1576</v>
      </c>
      <c r="B440" s="374" t="s">
        <v>1577</v>
      </c>
      <c r="C440" s="375">
        <v>11553397221</v>
      </c>
      <c r="D440" s="375">
        <v>3353515396</v>
      </c>
      <c r="E440" s="375">
        <v>0</v>
      </c>
      <c r="F440" s="375">
        <v>3353515396</v>
      </c>
      <c r="G440" s="375">
        <v>8199881825</v>
      </c>
      <c r="H440" s="375">
        <v>70.973799999999997</v>
      </c>
    </row>
    <row r="441" spans="1:8" x14ac:dyDescent="0.25">
      <c r="A441" s="374" t="s">
        <v>1578</v>
      </c>
      <c r="B441" s="374" t="s">
        <v>1579</v>
      </c>
      <c r="C441" s="375">
        <v>19014534444</v>
      </c>
      <c r="D441" s="375">
        <v>12700208758</v>
      </c>
      <c r="E441" s="375">
        <v>0</v>
      </c>
      <c r="F441" s="375">
        <v>12700208758</v>
      </c>
      <c r="G441" s="375">
        <v>6314325686</v>
      </c>
      <c r="H441" s="375">
        <v>33.207900000000002</v>
      </c>
    </row>
    <row r="442" spans="1:8" x14ac:dyDescent="0.25">
      <c r="A442" s="374" t="s">
        <v>1580</v>
      </c>
      <c r="B442" s="374" t="s">
        <v>542</v>
      </c>
      <c r="C442" s="375">
        <v>3468361550</v>
      </c>
      <c r="D442" s="375">
        <v>2541250627</v>
      </c>
      <c r="E442" s="375">
        <v>0</v>
      </c>
      <c r="F442" s="375">
        <v>2541250627</v>
      </c>
      <c r="G442" s="375">
        <v>927110923</v>
      </c>
      <c r="H442" s="375">
        <v>26.730499999999999</v>
      </c>
    </row>
    <row r="443" spans="1:8" x14ac:dyDescent="0.25">
      <c r="A443" s="374" t="s">
        <v>1581</v>
      </c>
      <c r="B443" s="374" t="s">
        <v>1566</v>
      </c>
      <c r="C443" s="375">
        <v>3468361550</v>
      </c>
      <c r="D443" s="375">
        <v>2541250627</v>
      </c>
      <c r="E443" s="375">
        <v>0</v>
      </c>
      <c r="F443" s="375">
        <v>2541250627</v>
      </c>
      <c r="G443" s="375">
        <v>927110923</v>
      </c>
      <c r="H443" s="375">
        <v>26.730499999999999</v>
      </c>
    </row>
    <row r="444" spans="1:8" x14ac:dyDescent="0.25">
      <c r="A444" s="374" t="s">
        <v>1582</v>
      </c>
      <c r="B444" s="374" t="s">
        <v>1566</v>
      </c>
      <c r="C444" s="375">
        <v>3468361550</v>
      </c>
      <c r="D444" s="375">
        <v>2541250627</v>
      </c>
      <c r="E444" s="375">
        <v>0</v>
      </c>
      <c r="F444" s="375">
        <v>2541250627</v>
      </c>
      <c r="G444" s="375">
        <v>927110923</v>
      </c>
      <c r="H444" s="375">
        <v>26.730499999999999</v>
      </c>
    </row>
    <row r="445" spans="1:8" x14ac:dyDescent="0.25">
      <c r="A445" s="374" t="s">
        <v>1583</v>
      </c>
      <c r="B445" s="374" t="s">
        <v>543</v>
      </c>
      <c r="C445" s="375">
        <v>10660695045</v>
      </c>
      <c r="D445" s="375">
        <v>6956042781</v>
      </c>
      <c r="E445" s="375">
        <v>0</v>
      </c>
      <c r="F445" s="375">
        <v>6956042781</v>
      </c>
      <c r="G445" s="375">
        <v>3704652264</v>
      </c>
      <c r="H445" s="375">
        <v>34.750599999999999</v>
      </c>
    </row>
    <row r="446" spans="1:8" x14ac:dyDescent="0.25">
      <c r="A446" s="374" t="s">
        <v>1584</v>
      </c>
      <c r="B446" s="374" t="s">
        <v>1570</v>
      </c>
      <c r="C446" s="375">
        <v>10660695045</v>
      </c>
      <c r="D446" s="375">
        <v>6956042781</v>
      </c>
      <c r="E446" s="375">
        <v>0</v>
      </c>
      <c r="F446" s="375">
        <v>6956042781</v>
      </c>
      <c r="G446" s="375">
        <v>3704652264</v>
      </c>
      <c r="H446" s="375">
        <v>34.750599999999999</v>
      </c>
    </row>
    <row r="447" spans="1:8" x14ac:dyDescent="0.25">
      <c r="A447" s="374" t="s">
        <v>1585</v>
      </c>
      <c r="B447" s="374" t="s">
        <v>1572</v>
      </c>
      <c r="C447" s="375">
        <v>10660695045</v>
      </c>
      <c r="D447" s="375">
        <v>6956042781</v>
      </c>
      <c r="E447" s="375">
        <v>0</v>
      </c>
      <c r="F447" s="375">
        <v>6956042781</v>
      </c>
      <c r="G447" s="375">
        <v>3704652264</v>
      </c>
      <c r="H447" s="375">
        <v>34.750599999999999</v>
      </c>
    </row>
    <row r="448" spans="1:8" x14ac:dyDescent="0.25">
      <c r="A448" s="376" t="s">
        <v>1586</v>
      </c>
      <c r="B448" s="376" t="s">
        <v>568</v>
      </c>
      <c r="C448" s="377">
        <v>4885477849</v>
      </c>
      <c r="D448" s="377">
        <v>3202915350</v>
      </c>
      <c r="E448" s="377">
        <v>0</v>
      </c>
      <c r="F448" s="377">
        <v>3202915350</v>
      </c>
      <c r="G448" s="377">
        <v>1682562499</v>
      </c>
      <c r="H448" s="375">
        <v>34.440100000000001</v>
      </c>
    </row>
    <row r="449" spans="1:8" x14ac:dyDescent="0.25">
      <c r="A449" s="374" t="s">
        <v>1587</v>
      </c>
      <c r="B449" s="374" t="s">
        <v>1575</v>
      </c>
      <c r="C449" s="375">
        <v>4885477849</v>
      </c>
      <c r="D449" s="375">
        <v>3202915350</v>
      </c>
      <c r="E449" s="375">
        <v>0</v>
      </c>
      <c r="F449" s="375">
        <v>3202915350</v>
      </c>
      <c r="G449" s="375">
        <v>1682562499</v>
      </c>
      <c r="H449" s="375">
        <v>34.440100000000001</v>
      </c>
    </row>
    <row r="450" spans="1:8" x14ac:dyDescent="0.25">
      <c r="A450" s="374" t="s">
        <v>1588</v>
      </c>
      <c r="B450" s="374" t="s">
        <v>1577</v>
      </c>
      <c r="C450" s="375">
        <v>4885477849</v>
      </c>
      <c r="D450" s="375">
        <v>3202915350</v>
      </c>
      <c r="E450" s="375">
        <v>0</v>
      </c>
      <c r="F450" s="375">
        <v>3202915350</v>
      </c>
      <c r="G450" s="375">
        <v>1682562499</v>
      </c>
      <c r="H450" s="375">
        <v>34.440100000000001</v>
      </c>
    </row>
    <row r="451" spans="1:8" x14ac:dyDescent="0.25">
      <c r="A451" s="374" t="s">
        <v>1589</v>
      </c>
      <c r="B451" s="374" t="s">
        <v>1590</v>
      </c>
      <c r="C451" s="375">
        <v>98554000</v>
      </c>
      <c r="D451" s="375">
        <v>0</v>
      </c>
      <c r="E451" s="375">
        <v>0</v>
      </c>
      <c r="F451" s="375">
        <v>0</v>
      </c>
      <c r="G451" s="375">
        <v>98554000</v>
      </c>
      <c r="H451" s="375">
        <v>100</v>
      </c>
    </row>
    <row r="452" spans="1:8" x14ac:dyDescent="0.25">
      <c r="A452" s="374" t="s">
        <v>1591</v>
      </c>
      <c r="B452" s="374" t="s">
        <v>542</v>
      </c>
      <c r="C452" s="375">
        <v>1880000</v>
      </c>
      <c r="D452" s="375">
        <v>0</v>
      </c>
      <c r="E452" s="375">
        <v>0</v>
      </c>
      <c r="F452" s="375">
        <v>0</v>
      </c>
      <c r="G452" s="375">
        <v>1880000</v>
      </c>
      <c r="H452" s="375">
        <v>100</v>
      </c>
    </row>
    <row r="453" spans="1:8" x14ac:dyDescent="0.25">
      <c r="A453" s="374" t="s">
        <v>1592</v>
      </c>
      <c r="B453" s="374" t="s">
        <v>561</v>
      </c>
      <c r="C453" s="375">
        <v>680000</v>
      </c>
      <c r="D453" s="375">
        <v>0</v>
      </c>
      <c r="E453" s="375">
        <v>0</v>
      </c>
      <c r="F453" s="375">
        <v>0</v>
      </c>
      <c r="G453" s="375">
        <v>680000</v>
      </c>
      <c r="H453" s="375">
        <v>100</v>
      </c>
    </row>
    <row r="454" spans="1:8" x14ac:dyDescent="0.25">
      <c r="A454" s="374" t="s">
        <v>1593</v>
      </c>
      <c r="B454" s="374" t="s">
        <v>562</v>
      </c>
      <c r="C454" s="375">
        <v>680000</v>
      </c>
      <c r="D454" s="375">
        <v>0</v>
      </c>
      <c r="E454" s="375">
        <v>0</v>
      </c>
      <c r="F454" s="375">
        <v>0</v>
      </c>
      <c r="G454" s="375">
        <v>680000</v>
      </c>
      <c r="H454" s="375">
        <v>100</v>
      </c>
    </row>
    <row r="455" spans="1:8" x14ac:dyDescent="0.25">
      <c r="A455" s="374" t="s">
        <v>1594</v>
      </c>
      <c r="B455" s="374" t="s">
        <v>547</v>
      </c>
      <c r="C455" s="375">
        <v>1200000</v>
      </c>
      <c r="D455" s="375">
        <v>0</v>
      </c>
      <c r="E455" s="375">
        <v>0</v>
      </c>
      <c r="F455" s="375">
        <v>0</v>
      </c>
      <c r="G455" s="375">
        <v>1200000</v>
      </c>
      <c r="H455" s="375">
        <v>100</v>
      </c>
    </row>
    <row r="456" spans="1:8" x14ac:dyDescent="0.25">
      <c r="A456" s="374" t="s">
        <v>1595</v>
      </c>
      <c r="B456" s="374" t="s">
        <v>592</v>
      </c>
      <c r="C456" s="375">
        <v>1200000</v>
      </c>
      <c r="D456" s="375">
        <v>0</v>
      </c>
      <c r="E456" s="375">
        <v>0</v>
      </c>
      <c r="F456" s="375">
        <v>0</v>
      </c>
      <c r="G456" s="375">
        <v>1200000</v>
      </c>
      <c r="H456" s="375">
        <v>100</v>
      </c>
    </row>
    <row r="457" spans="1:8" x14ac:dyDescent="0.25">
      <c r="A457" s="374" t="s">
        <v>1596</v>
      </c>
      <c r="B457" s="374" t="s">
        <v>543</v>
      </c>
      <c r="C457" s="375">
        <v>96674000</v>
      </c>
      <c r="D457" s="375">
        <v>0</v>
      </c>
      <c r="E457" s="375">
        <v>0</v>
      </c>
      <c r="F457" s="375">
        <v>0</v>
      </c>
      <c r="G457" s="375">
        <v>96674000</v>
      </c>
      <c r="H457" s="375">
        <v>100</v>
      </c>
    </row>
    <row r="458" spans="1:8" x14ac:dyDescent="0.25">
      <c r="A458" s="374" t="s">
        <v>1597</v>
      </c>
      <c r="B458" s="374" t="s">
        <v>544</v>
      </c>
      <c r="C458" s="375">
        <v>10924000</v>
      </c>
      <c r="D458" s="375">
        <v>0</v>
      </c>
      <c r="E458" s="375">
        <v>0</v>
      </c>
      <c r="F458" s="375">
        <v>0</v>
      </c>
      <c r="G458" s="375">
        <v>10924000</v>
      </c>
      <c r="H458" s="375">
        <v>100</v>
      </c>
    </row>
    <row r="459" spans="1:8" x14ac:dyDescent="0.25">
      <c r="A459" s="374" t="s">
        <v>1598</v>
      </c>
      <c r="B459" s="374" t="s">
        <v>551</v>
      </c>
      <c r="C459" s="375">
        <v>10924000</v>
      </c>
      <c r="D459" s="375">
        <v>0</v>
      </c>
      <c r="E459" s="375">
        <v>0</v>
      </c>
      <c r="F459" s="375">
        <v>0</v>
      </c>
      <c r="G459" s="375">
        <v>10924000</v>
      </c>
      <c r="H459" s="375">
        <v>100</v>
      </c>
    </row>
    <row r="460" spans="1:8" x14ac:dyDescent="0.25">
      <c r="A460" s="374" t="s">
        <v>1599</v>
      </c>
      <c r="B460" s="374" t="s">
        <v>553</v>
      </c>
      <c r="C460" s="375">
        <v>13000000</v>
      </c>
      <c r="D460" s="375">
        <v>0</v>
      </c>
      <c r="E460" s="375">
        <v>0</v>
      </c>
      <c r="F460" s="375">
        <v>0</v>
      </c>
      <c r="G460" s="375">
        <v>13000000</v>
      </c>
      <c r="H460" s="375">
        <v>100</v>
      </c>
    </row>
    <row r="461" spans="1:8" x14ac:dyDescent="0.25">
      <c r="A461" s="374" t="s">
        <v>1600</v>
      </c>
      <c r="B461" s="374" t="s">
        <v>554</v>
      </c>
      <c r="C461" s="375">
        <v>1200000</v>
      </c>
      <c r="D461" s="375">
        <v>0</v>
      </c>
      <c r="E461" s="375">
        <v>0</v>
      </c>
      <c r="F461" s="375">
        <v>0</v>
      </c>
      <c r="G461" s="375">
        <v>1200000</v>
      </c>
      <c r="H461" s="375">
        <v>100</v>
      </c>
    </row>
    <row r="462" spans="1:8" x14ac:dyDescent="0.25">
      <c r="A462" s="374" t="s">
        <v>1601</v>
      </c>
      <c r="B462" s="374" t="s">
        <v>555</v>
      </c>
      <c r="C462" s="375">
        <v>11800000</v>
      </c>
      <c r="D462" s="375">
        <v>0</v>
      </c>
      <c r="E462" s="375">
        <v>0</v>
      </c>
      <c r="F462" s="375">
        <v>0</v>
      </c>
      <c r="G462" s="375">
        <v>11800000</v>
      </c>
      <c r="H462" s="375">
        <v>100</v>
      </c>
    </row>
    <row r="463" spans="1:8" x14ac:dyDescent="0.25">
      <c r="A463" s="374" t="s">
        <v>1602</v>
      </c>
      <c r="B463" s="374" t="s">
        <v>556</v>
      </c>
      <c r="C463" s="375">
        <v>53550000</v>
      </c>
      <c r="D463" s="375">
        <v>0</v>
      </c>
      <c r="E463" s="375">
        <v>0</v>
      </c>
      <c r="F463" s="375">
        <v>0</v>
      </c>
      <c r="G463" s="375">
        <v>53550000</v>
      </c>
      <c r="H463" s="375">
        <v>100</v>
      </c>
    </row>
    <row r="464" spans="1:8" x14ac:dyDescent="0.25">
      <c r="A464" s="374" t="s">
        <v>1603</v>
      </c>
      <c r="B464" s="374" t="s">
        <v>617</v>
      </c>
      <c r="C464" s="375">
        <v>53550000</v>
      </c>
      <c r="D464" s="375">
        <v>0</v>
      </c>
      <c r="E464" s="375">
        <v>0</v>
      </c>
      <c r="F464" s="375">
        <v>0</v>
      </c>
      <c r="G464" s="375">
        <v>53550000</v>
      </c>
      <c r="H464" s="375">
        <v>100</v>
      </c>
    </row>
    <row r="465" spans="1:8" x14ac:dyDescent="0.25">
      <c r="A465" s="374" t="s">
        <v>1604</v>
      </c>
      <c r="B465" s="374" t="s">
        <v>566</v>
      </c>
      <c r="C465" s="375">
        <v>19200000</v>
      </c>
      <c r="D465" s="375">
        <v>0</v>
      </c>
      <c r="E465" s="375">
        <v>0</v>
      </c>
      <c r="F465" s="375">
        <v>0</v>
      </c>
      <c r="G465" s="375">
        <v>19200000</v>
      </c>
      <c r="H465" s="375">
        <v>100</v>
      </c>
    </row>
    <row r="466" spans="1:8" x14ac:dyDescent="0.25">
      <c r="A466" s="374" t="s">
        <v>1605</v>
      </c>
      <c r="B466" s="374" t="s">
        <v>1325</v>
      </c>
      <c r="C466" s="375">
        <v>19200000</v>
      </c>
      <c r="D466" s="375">
        <v>0</v>
      </c>
      <c r="E466" s="375">
        <v>0</v>
      </c>
      <c r="F466" s="375">
        <v>0</v>
      </c>
      <c r="G466" s="375">
        <v>19200000</v>
      </c>
      <c r="H466" s="375">
        <v>100</v>
      </c>
    </row>
    <row r="467" spans="1:8" x14ac:dyDescent="0.25">
      <c r="A467" s="374" t="s">
        <v>1606</v>
      </c>
      <c r="B467" s="374" t="s">
        <v>1607</v>
      </c>
      <c r="C467" s="375">
        <v>90000000</v>
      </c>
      <c r="D467" s="375">
        <v>0</v>
      </c>
      <c r="E467" s="375">
        <v>84600000</v>
      </c>
      <c r="F467" s="375">
        <v>84600000</v>
      </c>
      <c r="G467" s="375">
        <v>5400000</v>
      </c>
      <c r="H467" s="375">
        <v>6</v>
      </c>
    </row>
    <row r="468" spans="1:8" x14ac:dyDescent="0.25">
      <c r="A468" s="374" t="s">
        <v>1608</v>
      </c>
      <c r="B468" s="374" t="s">
        <v>543</v>
      </c>
      <c r="C468" s="375">
        <v>90000000</v>
      </c>
      <c r="D468" s="375">
        <v>0</v>
      </c>
      <c r="E468" s="375">
        <v>84600000</v>
      </c>
      <c r="F468" s="375">
        <v>84600000</v>
      </c>
      <c r="G468" s="375">
        <v>5400000</v>
      </c>
      <c r="H468" s="375">
        <v>6</v>
      </c>
    </row>
    <row r="469" spans="1:8" x14ac:dyDescent="0.25">
      <c r="A469" s="374" t="s">
        <v>1609</v>
      </c>
      <c r="B469" s="374" t="s">
        <v>556</v>
      </c>
      <c r="C469" s="375">
        <v>90000000</v>
      </c>
      <c r="D469" s="375">
        <v>0</v>
      </c>
      <c r="E469" s="375">
        <v>84600000</v>
      </c>
      <c r="F469" s="375">
        <v>84600000</v>
      </c>
      <c r="G469" s="375">
        <v>5400000</v>
      </c>
      <c r="H469" s="375">
        <v>6</v>
      </c>
    </row>
    <row r="470" spans="1:8" x14ac:dyDescent="0.25">
      <c r="A470" s="374" t="s">
        <v>1610</v>
      </c>
      <c r="B470" s="374" t="s">
        <v>617</v>
      </c>
      <c r="C470" s="375">
        <v>90000000</v>
      </c>
      <c r="D470" s="375">
        <v>0</v>
      </c>
      <c r="E470" s="375">
        <v>84600000</v>
      </c>
      <c r="F470" s="375">
        <v>84600000</v>
      </c>
      <c r="G470" s="375">
        <v>5400000</v>
      </c>
      <c r="H470" s="375">
        <v>6</v>
      </c>
    </row>
    <row r="471" spans="1:8" x14ac:dyDescent="0.25">
      <c r="A471" s="374" t="s">
        <v>688</v>
      </c>
      <c r="B471" s="374" t="s">
        <v>689</v>
      </c>
      <c r="C471" s="375">
        <v>6905191000</v>
      </c>
      <c r="D471" s="375">
        <v>4833633709</v>
      </c>
      <c r="E471" s="375">
        <v>82579451</v>
      </c>
      <c r="F471" s="375">
        <v>4916213160</v>
      </c>
      <c r="G471" s="375">
        <v>1988977840</v>
      </c>
      <c r="H471" s="375">
        <v>28.804099999999998</v>
      </c>
    </row>
    <row r="472" spans="1:8" x14ac:dyDescent="0.25">
      <c r="A472" s="376" t="s">
        <v>690</v>
      </c>
      <c r="B472" s="376" t="s">
        <v>568</v>
      </c>
      <c r="C472" s="377">
        <v>6905191000</v>
      </c>
      <c r="D472" s="377">
        <v>4833633709</v>
      </c>
      <c r="E472" s="377">
        <v>82579451</v>
      </c>
      <c r="F472" s="377">
        <v>4916213160</v>
      </c>
      <c r="G472" s="377">
        <v>1988977840</v>
      </c>
      <c r="H472" s="375">
        <v>28.804099999999998</v>
      </c>
    </row>
    <row r="473" spans="1:8" x14ac:dyDescent="0.25">
      <c r="A473" s="374" t="s">
        <v>691</v>
      </c>
      <c r="B473" s="374" t="s">
        <v>640</v>
      </c>
      <c r="C473" s="375">
        <v>6905191000</v>
      </c>
      <c r="D473" s="375">
        <v>4833633709</v>
      </c>
      <c r="E473" s="375">
        <v>82579451</v>
      </c>
      <c r="F473" s="375">
        <v>4916213160</v>
      </c>
      <c r="G473" s="375">
        <v>1988977840</v>
      </c>
      <c r="H473" s="375">
        <v>28.804099999999998</v>
      </c>
    </row>
    <row r="474" spans="1:8" x14ac:dyDescent="0.25">
      <c r="A474" s="374" t="s">
        <v>692</v>
      </c>
      <c r="B474" s="374" t="s">
        <v>676</v>
      </c>
      <c r="C474" s="375">
        <v>6905191000</v>
      </c>
      <c r="D474" s="375">
        <v>4833633709</v>
      </c>
      <c r="E474" s="375">
        <v>82579451</v>
      </c>
      <c r="F474" s="375">
        <v>4916213160</v>
      </c>
      <c r="G474" s="375">
        <v>1988977840</v>
      </c>
      <c r="H474" s="375">
        <v>28.804099999999998</v>
      </c>
    </row>
    <row r="475" spans="1:8" x14ac:dyDescent="0.25">
      <c r="A475" s="374" t="s">
        <v>693</v>
      </c>
      <c r="B475" s="374" t="s">
        <v>694</v>
      </c>
      <c r="C475" s="375">
        <v>200000000</v>
      </c>
      <c r="D475" s="375">
        <v>170499000</v>
      </c>
      <c r="E475" s="375">
        <v>0</v>
      </c>
      <c r="F475" s="375">
        <v>170499000</v>
      </c>
      <c r="G475" s="375">
        <v>29501000</v>
      </c>
      <c r="H475" s="375">
        <v>14.750500000000001</v>
      </c>
    </row>
    <row r="476" spans="1:8" x14ac:dyDescent="0.25">
      <c r="A476" s="376" t="s">
        <v>695</v>
      </c>
      <c r="B476" s="376" t="s">
        <v>568</v>
      </c>
      <c r="C476" s="377">
        <v>200000000</v>
      </c>
      <c r="D476" s="377">
        <v>170499000</v>
      </c>
      <c r="E476" s="377">
        <v>0</v>
      </c>
      <c r="F476" s="377">
        <v>170499000</v>
      </c>
      <c r="G476" s="377">
        <v>29501000</v>
      </c>
      <c r="H476" s="375">
        <v>14.750500000000001</v>
      </c>
    </row>
    <row r="477" spans="1:8" x14ac:dyDescent="0.25">
      <c r="A477" s="374" t="s">
        <v>696</v>
      </c>
      <c r="B477" s="374" t="s">
        <v>570</v>
      </c>
      <c r="C477" s="375">
        <v>200000000</v>
      </c>
      <c r="D477" s="375">
        <v>170499000</v>
      </c>
      <c r="E477" s="375">
        <v>0</v>
      </c>
      <c r="F477" s="375">
        <v>170499000</v>
      </c>
      <c r="G477" s="375">
        <v>29501000</v>
      </c>
      <c r="H477" s="375">
        <v>14.750500000000001</v>
      </c>
    </row>
    <row r="478" spans="1:8" x14ac:dyDescent="0.25">
      <c r="A478" s="374" t="s">
        <v>697</v>
      </c>
      <c r="B478" s="374" t="s">
        <v>562</v>
      </c>
      <c r="C478" s="375">
        <v>1410000</v>
      </c>
      <c r="D478" s="375">
        <v>1280000</v>
      </c>
      <c r="E478" s="375">
        <v>0</v>
      </c>
      <c r="F478" s="375">
        <v>1280000</v>
      </c>
      <c r="G478" s="375">
        <v>130000</v>
      </c>
      <c r="H478" s="375">
        <v>9.2199000000000009</v>
      </c>
    </row>
    <row r="479" spans="1:8" x14ac:dyDescent="0.25">
      <c r="A479" s="374" t="s">
        <v>697</v>
      </c>
      <c r="B479" s="374" t="s">
        <v>572</v>
      </c>
      <c r="C479" s="375">
        <v>450000</v>
      </c>
      <c r="D479" s="375">
        <v>450000</v>
      </c>
      <c r="E479" s="375">
        <v>0</v>
      </c>
      <c r="F479" s="375">
        <v>450000</v>
      </c>
      <c r="G479" s="375">
        <v>0</v>
      </c>
      <c r="H479" s="375">
        <v>0</v>
      </c>
    </row>
    <row r="480" spans="1:8" x14ac:dyDescent="0.25">
      <c r="A480" s="374" t="s">
        <v>697</v>
      </c>
      <c r="B480" s="374" t="s">
        <v>573</v>
      </c>
      <c r="C480" s="375">
        <v>855000</v>
      </c>
      <c r="D480" s="375">
        <v>855000</v>
      </c>
      <c r="E480" s="375">
        <v>0</v>
      </c>
      <c r="F480" s="375">
        <v>855000</v>
      </c>
      <c r="G480" s="375">
        <v>0</v>
      </c>
      <c r="H480" s="375">
        <v>0</v>
      </c>
    </row>
    <row r="481" spans="1:8" x14ac:dyDescent="0.25">
      <c r="A481" s="374" t="s">
        <v>697</v>
      </c>
      <c r="B481" s="374" t="s">
        <v>698</v>
      </c>
      <c r="C481" s="375">
        <v>197285000</v>
      </c>
      <c r="D481" s="375">
        <v>167914000</v>
      </c>
      <c r="E481" s="375">
        <v>0</v>
      </c>
      <c r="F481" s="375">
        <v>167914000</v>
      </c>
      <c r="G481" s="375">
        <v>29371000</v>
      </c>
      <c r="H481" s="375">
        <v>14.887600000000001</v>
      </c>
    </row>
    <row r="482" spans="1:8" x14ac:dyDescent="0.25">
      <c r="A482" s="374" t="s">
        <v>699</v>
      </c>
      <c r="B482" s="374" t="s">
        <v>700</v>
      </c>
      <c r="C482" s="375">
        <v>25000000</v>
      </c>
      <c r="D482" s="375">
        <v>7192000</v>
      </c>
      <c r="E482" s="375">
        <v>0</v>
      </c>
      <c r="F482" s="375">
        <v>7192000</v>
      </c>
      <c r="G482" s="375">
        <v>17808000</v>
      </c>
      <c r="H482" s="375">
        <v>71.231999999999999</v>
      </c>
    </row>
    <row r="483" spans="1:8" x14ac:dyDescent="0.25">
      <c r="A483" s="374" t="s">
        <v>1611</v>
      </c>
      <c r="B483" s="374" t="s">
        <v>542</v>
      </c>
      <c r="C483" s="375">
        <v>12550000</v>
      </c>
      <c r="D483" s="375">
        <v>1950000</v>
      </c>
      <c r="E483" s="375">
        <v>0</v>
      </c>
      <c r="F483" s="375">
        <v>1950000</v>
      </c>
      <c r="G483" s="375">
        <v>10600000</v>
      </c>
      <c r="H483" s="375">
        <v>84.462199999999996</v>
      </c>
    </row>
    <row r="484" spans="1:8" x14ac:dyDescent="0.25">
      <c r="A484" s="374" t="s">
        <v>1612</v>
      </c>
      <c r="B484" s="374" t="s">
        <v>561</v>
      </c>
      <c r="C484" s="375">
        <v>12100000</v>
      </c>
      <c r="D484" s="375">
        <v>1500000</v>
      </c>
      <c r="E484" s="375">
        <v>0</v>
      </c>
      <c r="F484" s="375">
        <v>1500000</v>
      </c>
      <c r="G484" s="375">
        <v>10600000</v>
      </c>
      <c r="H484" s="375">
        <v>87.603300000000004</v>
      </c>
    </row>
    <row r="485" spans="1:8" x14ac:dyDescent="0.25">
      <c r="A485" s="374" t="s">
        <v>1613</v>
      </c>
      <c r="B485" s="374" t="s">
        <v>687</v>
      </c>
      <c r="C485" s="375">
        <v>12100000</v>
      </c>
      <c r="D485" s="375">
        <v>1500000</v>
      </c>
      <c r="E485" s="375">
        <v>0</v>
      </c>
      <c r="F485" s="375">
        <v>1500000</v>
      </c>
      <c r="G485" s="375">
        <v>10600000</v>
      </c>
      <c r="H485" s="375">
        <v>87.603300000000004</v>
      </c>
    </row>
    <row r="486" spans="1:8" x14ac:dyDescent="0.25">
      <c r="A486" s="374" t="s">
        <v>1614</v>
      </c>
      <c r="B486" s="374" t="s">
        <v>547</v>
      </c>
      <c r="C486" s="375">
        <v>450000</v>
      </c>
      <c r="D486" s="375">
        <v>450000</v>
      </c>
      <c r="E486" s="375">
        <v>0</v>
      </c>
      <c r="F486" s="375">
        <v>450000</v>
      </c>
      <c r="G486" s="375">
        <v>0</v>
      </c>
      <c r="H486" s="375">
        <v>0</v>
      </c>
    </row>
    <row r="487" spans="1:8" x14ac:dyDescent="0.25">
      <c r="A487" s="374" t="s">
        <v>1615</v>
      </c>
      <c r="B487" s="374" t="s">
        <v>592</v>
      </c>
      <c r="C487" s="375">
        <v>450000</v>
      </c>
      <c r="D487" s="375">
        <v>450000</v>
      </c>
      <c r="E487" s="375">
        <v>0</v>
      </c>
      <c r="F487" s="375">
        <v>450000</v>
      </c>
      <c r="G487" s="375">
        <v>0</v>
      </c>
      <c r="H487" s="375">
        <v>0</v>
      </c>
    </row>
    <row r="488" spans="1:8" x14ac:dyDescent="0.25">
      <c r="A488" s="374" t="s">
        <v>1616</v>
      </c>
      <c r="B488" s="374" t="s">
        <v>543</v>
      </c>
      <c r="C488" s="375">
        <v>12450000</v>
      </c>
      <c r="D488" s="375">
        <v>5242000</v>
      </c>
      <c r="E488" s="375">
        <v>0</v>
      </c>
      <c r="F488" s="375">
        <v>5242000</v>
      </c>
      <c r="G488" s="375">
        <v>7208000</v>
      </c>
      <c r="H488" s="375">
        <v>57.895600000000002</v>
      </c>
    </row>
    <row r="489" spans="1:8" x14ac:dyDescent="0.25">
      <c r="A489" s="374" t="s">
        <v>1617</v>
      </c>
      <c r="B489" s="374" t="s">
        <v>544</v>
      </c>
      <c r="C489" s="375">
        <v>380000</v>
      </c>
      <c r="D489" s="375">
        <v>380000</v>
      </c>
      <c r="E489" s="375">
        <v>0</v>
      </c>
      <c r="F489" s="375">
        <v>380000</v>
      </c>
      <c r="G489" s="375">
        <v>0</v>
      </c>
      <c r="H489" s="375">
        <v>0</v>
      </c>
    </row>
    <row r="490" spans="1:8" x14ac:dyDescent="0.25">
      <c r="A490" s="374" t="s">
        <v>1618</v>
      </c>
      <c r="B490" s="374" t="s">
        <v>551</v>
      </c>
      <c r="C490" s="375">
        <v>380000</v>
      </c>
      <c r="D490" s="375">
        <v>380000</v>
      </c>
      <c r="E490" s="375">
        <v>0</v>
      </c>
      <c r="F490" s="375">
        <v>380000</v>
      </c>
      <c r="G490" s="375">
        <v>0</v>
      </c>
      <c r="H490" s="375">
        <v>0</v>
      </c>
    </row>
    <row r="491" spans="1:8" x14ac:dyDescent="0.25">
      <c r="A491" s="374" t="s">
        <v>1619</v>
      </c>
      <c r="B491" s="374" t="s">
        <v>552</v>
      </c>
      <c r="C491" s="375">
        <v>0</v>
      </c>
      <c r="D491" s="375">
        <v>0</v>
      </c>
      <c r="E491" s="375">
        <v>0</v>
      </c>
      <c r="F491" s="375">
        <v>0</v>
      </c>
      <c r="G491" s="375">
        <v>0</v>
      </c>
      <c r="H491" s="375">
        <v>0</v>
      </c>
    </row>
    <row r="492" spans="1:8" x14ac:dyDescent="0.25">
      <c r="A492" s="374" t="s">
        <v>1620</v>
      </c>
      <c r="B492" s="374" t="s">
        <v>593</v>
      </c>
      <c r="C492" s="375">
        <v>750000</v>
      </c>
      <c r="D492" s="375">
        <v>250000</v>
      </c>
      <c r="E492" s="375">
        <v>0</v>
      </c>
      <c r="F492" s="375">
        <v>250000</v>
      </c>
      <c r="G492" s="375">
        <v>500000</v>
      </c>
      <c r="H492" s="375">
        <v>66.666700000000006</v>
      </c>
    </row>
    <row r="493" spans="1:8" x14ac:dyDescent="0.25">
      <c r="A493" s="374" t="s">
        <v>1621</v>
      </c>
      <c r="B493" s="374" t="s">
        <v>620</v>
      </c>
      <c r="C493" s="375">
        <v>750000</v>
      </c>
      <c r="D493" s="375">
        <v>250000</v>
      </c>
      <c r="E493" s="375">
        <v>0</v>
      </c>
      <c r="F493" s="375">
        <v>250000</v>
      </c>
      <c r="G493" s="375">
        <v>500000</v>
      </c>
      <c r="H493" s="375">
        <v>66.666700000000006</v>
      </c>
    </row>
    <row r="494" spans="1:8" x14ac:dyDescent="0.25">
      <c r="A494" s="374" t="s">
        <v>1622</v>
      </c>
      <c r="B494" s="374" t="s">
        <v>553</v>
      </c>
      <c r="C494" s="375">
        <v>308000</v>
      </c>
      <c r="D494" s="375">
        <v>0</v>
      </c>
      <c r="E494" s="375">
        <v>0</v>
      </c>
      <c r="F494" s="375">
        <v>0</v>
      </c>
      <c r="G494" s="375">
        <v>308000</v>
      </c>
      <c r="H494" s="375">
        <v>100</v>
      </c>
    </row>
    <row r="495" spans="1:8" x14ac:dyDescent="0.25">
      <c r="A495" s="374" t="s">
        <v>1623</v>
      </c>
      <c r="B495" s="374" t="s">
        <v>554</v>
      </c>
      <c r="C495" s="375">
        <v>0</v>
      </c>
      <c r="D495" s="375">
        <v>0</v>
      </c>
      <c r="E495" s="375">
        <v>0</v>
      </c>
      <c r="F495" s="375">
        <v>0</v>
      </c>
      <c r="G495" s="375">
        <v>0</v>
      </c>
      <c r="H495" s="375">
        <v>0</v>
      </c>
    </row>
    <row r="496" spans="1:8" x14ac:dyDescent="0.25">
      <c r="A496" s="374" t="s">
        <v>1624</v>
      </c>
      <c r="B496" s="374" t="s">
        <v>555</v>
      </c>
      <c r="C496" s="375">
        <v>218000</v>
      </c>
      <c r="D496" s="375">
        <v>0</v>
      </c>
      <c r="E496" s="375">
        <v>0</v>
      </c>
      <c r="F496" s="375">
        <v>0</v>
      </c>
      <c r="G496" s="375">
        <v>218000</v>
      </c>
      <c r="H496" s="375">
        <v>100</v>
      </c>
    </row>
    <row r="497" spans="1:8" x14ac:dyDescent="0.25">
      <c r="A497" s="374" t="s">
        <v>1625</v>
      </c>
      <c r="B497" s="374" t="s">
        <v>616</v>
      </c>
      <c r="C497" s="375">
        <v>90000</v>
      </c>
      <c r="D497" s="375">
        <v>0</v>
      </c>
      <c r="E497" s="375">
        <v>0</v>
      </c>
      <c r="F497" s="375">
        <v>0</v>
      </c>
      <c r="G497" s="375">
        <v>90000</v>
      </c>
      <c r="H497" s="375">
        <v>100</v>
      </c>
    </row>
    <row r="498" spans="1:8" x14ac:dyDescent="0.25">
      <c r="A498" s="374" t="s">
        <v>1626</v>
      </c>
      <c r="B498" s="374" t="s">
        <v>629</v>
      </c>
      <c r="C498" s="375">
        <v>4050000</v>
      </c>
      <c r="D498" s="375">
        <v>650000</v>
      </c>
      <c r="E498" s="375">
        <v>0</v>
      </c>
      <c r="F498" s="375">
        <v>650000</v>
      </c>
      <c r="G498" s="375">
        <v>3400000</v>
      </c>
      <c r="H498" s="375">
        <v>83.950599999999994</v>
      </c>
    </row>
    <row r="499" spans="1:8" x14ac:dyDescent="0.25">
      <c r="A499" s="374" t="s">
        <v>1627</v>
      </c>
      <c r="B499" s="374" t="s">
        <v>630</v>
      </c>
      <c r="C499" s="375">
        <v>4050000</v>
      </c>
      <c r="D499" s="375">
        <v>650000</v>
      </c>
      <c r="E499" s="375">
        <v>0</v>
      </c>
      <c r="F499" s="375">
        <v>650000</v>
      </c>
      <c r="G499" s="375">
        <v>3400000</v>
      </c>
      <c r="H499" s="375">
        <v>83.950599999999994</v>
      </c>
    </row>
    <row r="500" spans="1:8" x14ac:dyDescent="0.25">
      <c r="A500" s="374" t="s">
        <v>1628</v>
      </c>
      <c r="B500" s="374" t="s">
        <v>556</v>
      </c>
      <c r="C500" s="375">
        <v>1612000</v>
      </c>
      <c r="D500" s="375">
        <v>1612000</v>
      </c>
      <c r="E500" s="375">
        <v>0</v>
      </c>
      <c r="F500" s="375">
        <v>1612000</v>
      </c>
      <c r="G500" s="375">
        <v>0</v>
      </c>
      <c r="H500" s="375">
        <v>0</v>
      </c>
    </row>
    <row r="501" spans="1:8" x14ac:dyDescent="0.25">
      <c r="A501" s="374" t="s">
        <v>1629</v>
      </c>
      <c r="B501" s="374" t="s">
        <v>557</v>
      </c>
      <c r="C501" s="375">
        <v>208000</v>
      </c>
      <c r="D501" s="375">
        <v>208000</v>
      </c>
      <c r="E501" s="375">
        <v>0</v>
      </c>
      <c r="F501" s="375">
        <v>208000</v>
      </c>
      <c r="G501" s="375">
        <v>0</v>
      </c>
      <c r="H501" s="375">
        <v>0</v>
      </c>
    </row>
    <row r="502" spans="1:8" x14ac:dyDescent="0.25">
      <c r="A502" s="374" t="s">
        <v>1630</v>
      </c>
      <c r="B502" s="374" t="s">
        <v>617</v>
      </c>
      <c r="C502" s="375">
        <v>1404000</v>
      </c>
      <c r="D502" s="375">
        <v>1404000</v>
      </c>
      <c r="E502" s="375">
        <v>0</v>
      </c>
      <c r="F502" s="375">
        <v>1404000</v>
      </c>
      <c r="G502" s="375">
        <v>0</v>
      </c>
      <c r="H502" s="375">
        <v>0</v>
      </c>
    </row>
    <row r="503" spans="1:8" x14ac:dyDescent="0.25">
      <c r="A503" s="374" t="s">
        <v>1631</v>
      </c>
      <c r="B503" s="374" t="s">
        <v>566</v>
      </c>
      <c r="C503" s="375">
        <v>0</v>
      </c>
      <c r="D503" s="375">
        <v>0</v>
      </c>
      <c r="E503" s="375">
        <v>0</v>
      </c>
      <c r="F503" s="375">
        <v>0</v>
      </c>
      <c r="G503" s="375">
        <v>0</v>
      </c>
      <c r="H503" s="375">
        <v>0</v>
      </c>
    </row>
    <row r="504" spans="1:8" x14ac:dyDescent="0.25">
      <c r="A504" s="374" t="s">
        <v>1632</v>
      </c>
      <c r="B504" s="374" t="s">
        <v>618</v>
      </c>
      <c r="C504" s="375">
        <v>0</v>
      </c>
      <c r="D504" s="375">
        <v>0</v>
      </c>
      <c r="E504" s="375">
        <v>0</v>
      </c>
      <c r="F504" s="375">
        <v>0</v>
      </c>
      <c r="G504" s="375">
        <v>0</v>
      </c>
      <c r="H504" s="375">
        <v>0</v>
      </c>
    </row>
    <row r="505" spans="1:8" x14ac:dyDescent="0.25">
      <c r="A505" s="374" t="s">
        <v>1633</v>
      </c>
      <c r="B505" s="374" t="s">
        <v>636</v>
      </c>
      <c r="C505" s="375">
        <v>5350000</v>
      </c>
      <c r="D505" s="375">
        <v>2350000</v>
      </c>
      <c r="E505" s="375">
        <v>0</v>
      </c>
      <c r="F505" s="375">
        <v>2350000</v>
      </c>
      <c r="G505" s="375">
        <v>3000000</v>
      </c>
      <c r="H505" s="375">
        <v>56.074800000000003</v>
      </c>
    </row>
    <row r="506" spans="1:8" x14ac:dyDescent="0.25">
      <c r="A506" s="374" t="s">
        <v>1634</v>
      </c>
      <c r="B506" s="374" t="s">
        <v>637</v>
      </c>
      <c r="C506" s="375">
        <v>5350000</v>
      </c>
      <c r="D506" s="375">
        <v>2350000</v>
      </c>
      <c r="E506" s="375">
        <v>0</v>
      </c>
      <c r="F506" s="375">
        <v>2350000</v>
      </c>
      <c r="G506" s="375">
        <v>3000000</v>
      </c>
      <c r="H506" s="375">
        <v>56.074800000000003</v>
      </c>
    </row>
    <row r="507" spans="1:8" x14ac:dyDescent="0.25">
      <c r="A507" s="374" t="s">
        <v>701</v>
      </c>
      <c r="B507" s="374" t="s">
        <v>702</v>
      </c>
      <c r="C507" s="375">
        <v>1312000000</v>
      </c>
      <c r="D507" s="375">
        <v>1309300000</v>
      </c>
      <c r="E507" s="375">
        <v>0</v>
      </c>
      <c r="F507" s="375">
        <v>1309300000</v>
      </c>
      <c r="G507" s="375">
        <v>2700000</v>
      </c>
      <c r="H507" s="375">
        <v>0.20580000000000001</v>
      </c>
    </row>
    <row r="508" spans="1:8" x14ac:dyDescent="0.25">
      <c r="A508" s="376" t="s">
        <v>703</v>
      </c>
      <c r="B508" s="376" t="s">
        <v>568</v>
      </c>
      <c r="C508" s="377">
        <v>1312000000</v>
      </c>
      <c r="D508" s="377">
        <v>1309300000</v>
      </c>
      <c r="E508" s="377">
        <v>0</v>
      </c>
      <c r="F508" s="377">
        <v>1309300000</v>
      </c>
      <c r="G508" s="377">
        <v>2700000</v>
      </c>
      <c r="H508" s="375">
        <v>0.20580000000000001</v>
      </c>
    </row>
    <row r="509" spans="1:8" x14ac:dyDescent="0.25">
      <c r="A509" s="374" t="s">
        <v>704</v>
      </c>
      <c r="B509" s="374" t="s">
        <v>570</v>
      </c>
      <c r="C509" s="375">
        <v>62000000</v>
      </c>
      <c r="D509" s="375">
        <v>59300000</v>
      </c>
      <c r="E509" s="375">
        <v>0</v>
      </c>
      <c r="F509" s="375">
        <v>59300000</v>
      </c>
      <c r="G509" s="375">
        <v>2700000</v>
      </c>
      <c r="H509" s="375">
        <v>4.3548</v>
      </c>
    </row>
    <row r="510" spans="1:8" x14ac:dyDescent="0.25">
      <c r="A510" s="374" t="s">
        <v>705</v>
      </c>
      <c r="B510" s="374" t="s">
        <v>654</v>
      </c>
      <c r="C510" s="375">
        <v>62000000</v>
      </c>
      <c r="D510" s="375">
        <v>59300000</v>
      </c>
      <c r="E510" s="375">
        <v>0</v>
      </c>
      <c r="F510" s="375">
        <v>59300000</v>
      </c>
      <c r="G510" s="375">
        <v>2700000</v>
      </c>
      <c r="H510" s="375">
        <v>4.3548</v>
      </c>
    </row>
    <row r="511" spans="1:8" x14ac:dyDescent="0.25">
      <c r="A511" s="374" t="s">
        <v>706</v>
      </c>
      <c r="B511" s="374" t="s">
        <v>640</v>
      </c>
      <c r="C511" s="375">
        <v>1250000000</v>
      </c>
      <c r="D511" s="375">
        <v>1250000000</v>
      </c>
      <c r="E511" s="375">
        <v>0</v>
      </c>
      <c r="F511" s="375">
        <v>1250000000</v>
      </c>
      <c r="G511" s="375">
        <v>0</v>
      </c>
      <c r="H511" s="375">
        <v>0</v>
      </c>
    </row>
    <row r="512" spans="1:8" x14ac:dyDescent="0.25">
      <c r="A512" s="374" t="s">
        <v>707</v>
      </c>
      <c r="B512" s="374" t="s">
        <v>676</v>
      </c>
      <c r="C512" s="375">
        <v>1250000000</v>
      </c>
      <c r="D512" s="375">
        <v>1250000000</v>
      </c>
      <c r="E512" s="375">
        <v>0</v>
      </c>
      <c r="F512" s="375">
        <v>1250000000</v>
      </c>
      <c r="G512" s="375">
        <v>0</v>
      </c>
      <c r="H512" s="375">
        <v>0</v>
      </c>
    </row>
    <row r="513" spans="1:8" x14ac:dyDescent="0.25">
      <c r="A513" s="374" t="s">
        <v>708</v>
      </c>
      <c r="B513" s="374" t="s">
        <v>709</v>
      </c>
      <c r="C513" s="375">
        <v>115000000</v>
      </c>
      <c r="D513" s="375">
        <v>69697300</v>
      </c>
      <c r="E513" s="375">
        <v>0</v>
      </c>
      <c r="F513" s="375">
        <v>69697300</v>
      </c>
      <c r="G513" s="375">
        <v>45302700</v>
      </c>
      <c r="H513" s="375">
        <v>39.393700000000003</v>
      </c>
    </row>
    <row r="514" spans="1:8" x14ac:dyDescent="0.25">
      <c r="A514" s="374" t="s">
        <v>1635</v>
      </c>
      <c r="B514" s="374" t="s">
        <v>542</v>
      </c>
      <c r="C514" s="375">
        <v>17260000</v>
      </c>
      <c r="D514" s="375">
        <v>0</v>
      </c>
      <c r="E514" s="375">
        <v>0</v>
      </c>
      <c r="F514" s="375">
        <v>0</v>
      </c>
      <c r="G514" s="375">
        <v>17260000</v>
      </c>
      <c r="H514" s="375">
        <v>100</v>
      </c>
    </row>
    <row r="515" spans="1:8" x14ac:dyDescent="0.25">
      <c r="A515" s="374" t="s">
        <v>1636</v>
      </c>
      <c r="B515" s="374" t="s">
        <v>561</v>
      </c>
      <c r="C515" s="375">
        <v>8160000</v>
      </c>
      <c r="D515" s="375">
        <v>0</v>
      </c>
      <c r="E515" s="375">
        <v>0</v>
      </c>
      <c r="F515" s="375">
        <v>0</v>
      </c>
      <c r="G515" s="375">
        <v>8160000</v>
      </c>
      <c r="H515" s="375">
        <v>100</v>
      </c>
    </row>
    <row r="516" spans="1:8" x14ac:dyDescent="0.25">
      <c r="A516" s="374" t="s">
        <v>1637</v>
      </c>
      <c r="B516" s="374" t="s">
        <v>562</v>
      </c>
      <c r="C516" s="375">
        <v>8160000</v>
      </c>
      <c r="D516" s="375">
        <v>0</v>
      </c>
      <c r="E516" s="375">
        <v>0</v>
      </c>
      <c r="F516" s="375">
        <v>0</v>
      </c>
      <c r="G516" s="375">
        <v>8160000</v>
      </c>
      <c r="H516" s="375">
        <v>100</v>
      </c>
    </row>
    <row r="517" spans="1:8" x14ac:dyDescent="0.25">
      <c r="A517" s="374" t="s">
        <v>1638</v>
      </c>
      <c r="B517" s="374" t="s">
        <v>547</v>
      </c>
      <c r="C517" s="375">
        <v>9100000</v>
      </c>
      <c r="D517" s="375">
        <v>0</v>
      </c>
      <c r="E517" s="375">
        <v>0</v>
      </c>
      <c r="F517" s="375">
        <v>0</v>
      </c>
      <c r="G517" s="375">
        <v>9100000</v>
      </c>
      <c r="H517" s="375">
        <v>100</v>
      </c>
    </row>
    <row r="518" spans="1:8" x14ac:dyDescent="0.25">
      <c r="A518" s="374" t="s">
        <v>1639</v>
      </c>
      <c r="B518" s="374" t="s">
        <v>1243</v>
      </c>
      <c r="C518" s="375">
        <v>8400000</v>
      </c>
      <c r="D518" s="375">
        <v>0</v>
      </c>
      <c r="E518" s="375">
        <v>0</v>
      </c>
      <c r="F518" s="375">
        <v>0</v>
      </c>
      <c r="G518" s="375">
        <v>8400000</v>
      </c>
      <c r="H518" s="375">
        <v>100</v>
      </c>
    </row>
    <row r="519" spans="1:8" x14ac:dyDescent="0.25">
      <c r="A519" s="374" t="s">
        <v>1640</v>
      </c>
      <c r="B519" s="374" t="s">
        <v>592</v>
      </c>
      <c r="C519" s="375">
        <v>700000</v>
      </c>
      <c r="D519" s="375">
        <v>0</v>
      </c>
      <c r="E519" s="375">
        <v>0</v>
      </c>
      <c r="F519" s="375">
        <v>0</v>
      </c>
      <c r="G519" s="375">
        <v>700000</v>
      </c>
      <c r="H519" s="375">
        <v>100</v>
      </c>
    </row>
    <row r="520" spans="1:8" x14ac:dyDescent="0.25">
      <c r="A520" s="374" t="s">
        <v>1641</v>
      </c>
      <c r="B520" s="374" t="s">
        <v>543</v>
      </c>
      <c r="C520" s="375">
        <v>97740000</v>
      </c>
      <c r="D520" s="375">
        <v>69697300</v>
      </c>
      <c r="E520" s="375">
        <v>0</v>
      </c>
      <c r="F520" s="375">
        <v>69697300</v>
      </c>
      <c r="G520" s="375">
        <v>28042700</v>
      </c>
      <c r="H520" s="375">
        <v>28.691099999999999</v>
      </c>
    </row>
    <row r="521" spans="1:8" x14ac:dyDescent="0.25">
      <c r="A521" s="374" t="s">
        <v>1642</v>
      </c>
      <c r="B521" s="374" t="s">
        <v>544</v>
      </c>
      <c r="C521" s="375">
        <v>5120000</v>
      </c>
      <c r="D521" s="375">
        <v>2500000</v>
      </c>
      <c r="E521" s="375">
        <v>0</v>
      </c>
      <c r="F521" s="375">
        <v>2500000</v>
      </c>
      <c r="G521" s="375">
        <v>2620000</v>
      </c>
      <c r="H521" s="375">
        <v>51.171900000000001</v>
      </c>
    </row>
    <row r="522" spans="1:8" x14ac:dyDescent="0.25">
      <c r="A522" s="374" t="s">
        <v>1643</v>
      </c>
      <c r="B522" s="374" t="s">
        <v>551</v>
      </c>
      <c r="C522" s="375">
        <v>4790000</v>
      </c>
      <c r="D522" s="375">
        <v>2500000</v>
      </c>
      <c r="E522" s="375">
        <v>0</v>
      </c>
      <c r="F522" s="375">
        <v>2500000</v>
      </c>
      <c r="G522" s="375">
        <v>2290000</v>
      </c>
      <c r="H522" s="375">
        <v>47.807899999999997</v>
      </c>
    </row>
    <row r="523" spans="1:8" x14ac:dyDescent="0.25">
      <c r="A523" s="374" t="s">
        <v>1644</v>
      </c>
      <c r="B523" s="374" t="s">
        <v>552</v>
      </c>
      <c r="C523" s="375">
        <v>330000</v>
      </c>
      <c r="D523" s="375">
        <v>0</v>
      </c>
      <c r="E523" s="375">
        <v>0</v>
      </c>
      <c r="F523" s="375">
        <v>0</v>
      </c>
      <c r="G523" s="375">
        <v>330000</v>
      </c>
      <c r="H523" s="375">
        <v>100</v>
      </c>
    </row>
    <row r="524" spans="1:8" x14ac:dyDescent="0.25">
      <c r="A524" s="374" t="s">
        <v>1645</v>
      </c>
      <c r="B524" s="374" t="s">
        <v>549</v>
      </c>
      <c r="C524" s="375">
        <v>335000</v>
      </c>
      <c r="D524" s="375">
        <v>0</v>
      </c>
      <c r="E524" s="375">
        <v>0</v>
      </c>
      <c r="F524" s="375">
        <v>0</v>
      </c>
      <c r="G524" s="375">
        <v>335000</v>
      </c>
      <c r="H524" s="375">
        <v>100</v>
      </c>
    </row>
    <row r="525" spans="1:8" x14ac:dyDescent="0.25">
      <c r="A525" s="374" t="s">
        <v>1646</v>
      </c>
      <c r="B525" s="374" t="s">
        <v>550</v>
      </c>
      <c r="C525" s="375">
        <v>335000</v>
      </c>
      <c r="D525" s="375">
        <v>0</v>
      </c>
      <c r="E525" s="375">
        <v>0</v>
      </c>
      <c r="F525" s="375">
        <v>0</v>
      </c>
      <c r="G525" s="375">
        <v>335000</v>
      </c>
      <c r="H525" s="375">
        <v>100</v>
      </c>
    </row>
    <row r="526" spans="1:8" x14ac:dyDescent="0.25">
      <c r="A526" s="374" t="s">
        <v>1647</v>
      </c>
      <c r="B526" s="374" t="s">
        <v>553</v>
      </c>
      <c r="C526" s="375">
        <v>5500000</v>
      </c>
      <c r="D526" s="375">
        <v>1800000</v>
      </c>
      <c r="E526" s="375">
        <v>0</v>
      </c>
      <c r="F526" s="375">
        <v>1800000</v>
      </c>
      <c r="G526" s="375">
        <v>3700000</v>
      </c>
      <c r="H526" s="375">
        <v>67.2727</v>
      </c>
    </row>
    <row r="527" spans="1:8" x14ac:dyDescent="0.25">
      <c r="A527" s="374" t="s">
        <v>1648</v>
      </c>
      <c r="B527" s="374" t="s">
        <v>554</v>
      </c>
      <c r="C527" s="375">
        <v>300000</v>
      </c>
      <c r="D527" s="375">
        <v>300000</v>
      </c>
      <c r="E527" s="375">
        <v>0</v>
      </c>
      <c r="F527" s="375">
        <v>300000</v>
      </c>
      <c r="G527" s="375">
        <v>0</v>
      </c>
      <c r="H527" s="375">
        <v>0</v>
      </c>
    </row>
    <row r="528" spans="1:8" x14ac:dyDescent="0.25">
      <c r="A528" s="374" t="s">
        <v>1649</v>
      </c>
      <c r="B528" s="374" t="s">
        <v>555</v>
      </c>
      <c r="C528" s="375">
        <v>5200000</v>
      </c>
      <c r="D528" s="375">
        <v>1500000</v>
      </c>
      <c r="E528" s="375">
        <v>0</v>
      </c>
      <c r="F528" s="375">
        <v>1500000</v>
      </c>
      <c r="G528" s="375">
        <v>3700000</v>
      </c>
      <c r="H528" s="375">
        <v>71.153800000000004</v>
      </c>
    </row>
    <row r="529" spans="1:8" x14ac:dyDescent="0.25">
      <c r="A529" s="374" t="s">
        <v>1650</v>
      </c>
      <c r="B529" s="374" t="s">
        <v>556</v>
      </c>
      <c r="C529" s="375">
        <v>56680000</v>
      </c>
      <c r="D529" s="375">
        <v>52548800</v>
      </c>
      <c r="E529" s="375">
        <v>0</v>
      </c>
      <c r="F529" s="375">
        <v>52548800</v>
      </c>
      <c r="G529" s="375">
        <v>4131200</v>
      </c>
      <c r="H529" s="375">
        <v>7.2885999999999997</v>
      </c>
    </row>
    <row r="530" spans="1:8" x14ac:dyDescent="0.25">
      <c r="A530" s="374" t="s">
        <v>1651</v>
      </c>
      <c r="B530" s="374" t="s">
        <v>617</v>
      </c>
      <c r="C530" s="375">
        <v>56680000</v>
      </c>
      <c r="D530" s="375">
        <v>52548800</v>
      </c>
      <c r="E530" s="375">
        <v>0</v>
      </c>
      <c r="F530" s="375">
        <v>52548800</v>
      </c>
      <c r="G530" s="375">
        <v>4131200</v>
      </c>
      <c r="H530" s="375">
        <v>7.2885999999999997</v>
      </c>
    </row>
    <row r="531" spans="1:8" x14ac:dyDescent="0.25">
      <c r="A531" s="374" t="s">
        <v>1652</v>
      </c>
      <c r="B531" s="374" t="s">
        <v>558</v>
      </c>
      <c r="C531" s="375">
        <v>19605000</v>
      </c>
      <c r="D531" s="375">
        <v>2348500</v>
      </c>
      <c r="E531" s="375">
        <v>0</v>
      </c>
      <c r="F531" s="375">
        <v>2348500</v>
      </c>
      <c r="G531" s="375">
        <v>17256500</v>
      </c>
      <c r="H531" s="375">
        <v>88.020899999999997</v>
      </c>
    </row>
    <row r="532" spans="1:8" x14ac:dyDescent="0.25">
      <c r="A532" s="374" t="s">
        <v>1653</v>
      </c>
      <c r="B532" s="374" t="s">
        <v>560</v>
      </c>
      <c r="C532" s="375">
        <v>14475000</v>
      </c>
      <c r="D532" s="375">
        <v>0</v>
      </c>
      <c r="E532" s="375">
        <v>0</v>
      </c>
      <c r="F532" s="375">
        <v>0</v>
      </c>
      <c r="G532" s="375">
        <v>14475000</v>
      </c>
      <c r="H532" s="375">
        <v>100</v>
      </c>
    </row>
    <row r="533" spans="1:8" x14ac:dyDescent="0.25">
      <c r="A533" s="374" t="s">
        <v>1654</v>
      </c>
      <c r="B533" s="374" t="s">
        <v>559</v>
      </c>
      <c r="C533" s="375">
        <v>5130000</v>
      </c>
      <c r="D533" s="375">
        <v>2348500</v>
      </c>
      <c r="E533" s="375">
        <v>0</v>
      </c>
      <c r="F533" s="375">
        <v>2348500</v>
      </c>
      <c r="G533" s="375">
        <v>2781500</v>
      </c>
      <c r="H533" s="375">
        <v>54.220300000000002</v>
      </c>
    </row>
    <row r="534" spans="1:8" x14ac:dyDescent="0.25">
      <c r="A534" s="374" t="s">
        <v>1655</v>
      </c>
      <c r="B534" s="374" t="s">
        <v>566</v>
      </c>
      <c r="C534" s="375">
        <v>10500000</v>
      </c>
      <c r="D534" s="375">
        <v>10500000</v>
      </c>
      <c r="E534" s="375">
        <v>0</v>
      </c>
      <c r="F534" s="375">
        <v>10500000</v>
      </c>
      <c r="G534" s="375">
        <v>0</v>
      </c>
      <c r="H534" s="375">
        <v>0</v>
      </c>
    </row>
    <row r="535" spans="1:8" x14ac:dyDescent="0.25">
      <c r="A535" s="374" t="s">
        <v>1656</v>
      </c>
      <c r="B535" s="374" t="s">
        <v>1325</v>
      </c>
      <c r="C535" s="375">
        <v>10500000</v>
      </c>
      <c r="D535" s="375">
        <v>10500000</v>
      </c>
      <c r="E535" s="375">
        <v>0</v>
      </c>
      <c r="F535" s="375">
        <v>10500000</v>
      </c>
      <c r="G535" s="375">
        <v>0</v>
      </c>
      <c r="H535" s="375">
        <v>0</v>
      </c>
    </row>
    <row r="536" spans="1:8" x14ac:dyDescent="0.25">
      <c r="A536" s="374" t="s">
        <v>1657</v>
      </c>
      <c r="B536" s="374" t="s">
        <v>1658</v>
      </c>
      <c r="C536" s="375">
        <v>60000000</v>
      </c>
      <c r="D536" s="375">
        <v>0</v>
      </c>
      <c r="E536" s="375">
        <v>0</v>
      </c>
      <c r="F536" s="375">
        <v>0</v>
      </c>
      <c r="G536" s="375">
        <v>60000000</v>
      </c>
      <c r="H536" s="375">
        <v>100</v>
      </c>
    </row>
    <row r="537" spans="1:8" x14ac:dyDescent="0.25">
      <c r="A537" s="374" t="s">
        <v>1659</v>
      </c>
      <c r="B537" s="374" t="s">
        <v>542</v>
      </c>
      <c r="C537" s="375">
        <v>23115000</v>
      </c>
      <c r="D537" s="375">
        <v>0</v>
      </c>
      <c r="E537" s="375">
        <v>0</v>
      </c>
      <c r="F537" s="375">
        <v>0</v>
      </c>
      <c r="G537" s="375">
        <v>23115000</v>
      </c>
      <c r="H537" s="375">
        <v>100</v>
      </c>
    </row>
    <row r="538" spans="1:8" x14ac:dyDescent="0.25">
      <c r="A538" s="374" t="s">
        <v>1660</v>
      </c>
      <c r="B538" s="374" t="s">
        <v>561</v>
      </c>
      <c r="C538" s="375">
        <v>23115000</v>
      </c>
      <c r="D538" s="375">
        <v>0</v>
      </c>
      <c r="E538" s="375">
        <v>0</v>
      </c>
      <c r="F538" s="375">
        <v>0</v>
      </c>
      <c r="G538" s="375">
        <v>23115000</v>
      </c>
      <c r="H538" s="375">
        <v>100</v>
      </c>
    </row>
    <row r="539" spans="1:8" x14ac:dyDescent="0.25">
      <c r="A539" s="374" t="s">
        <v>1661</v>
      </c>
      <c r="B539" s="374" t="s">
        <v>562</v>
      </c>
      <c r="C539" s="375">
        <v>23115000</v>
      </c>
      <c r="D539" s="375">
        <v>0</v>
      </c>
      <c r="E539" s="375">
        <v>0</v>
      </c>
      <c r="F539" s="375">
        <v>0</v>
      </c>
      <c r="G539" s="375">
        <v>23115000</v>
      </c>
      <c r="H539" s="375">
        <v>100</v>
      </c>
    </row>
    <row r="540" spans="1:8" x14ac:dyDescent="0.25">
      <c r="A540" s="374" t="s">
        <v>1662</v>
      </c>
      <c r="B540" s="374" t="s">
        <v>543</v>
      </c>
      <c r="C540" s="375">
        <v>36885000</v>
      </c>
      <c r="D540" s="375">
        <v>0</v>
      </c>
      <c r="E540" s="375">
        <v>0</v>
      </c>
      <c r="F540" s="375">
        <v>0</v>
      </c>
      <c r="G540" s="375">
        <v>36885000</v>
      </c>
      <c r="H540" s="375">
        <v>100</v>
      </c>
    </row>
    <row r="541" spans="1:8" x14ac:dyDescent="0.25">
      <c r="A541" s="374" t="s">
        <v>1663</v>
      </c>
      <c r="B541" s="374" t="s">
        <v>544</v>
      </c>
      <c r="C541" s="375">
        <v>1274000</v>
      </c>
      <c r="D541" s="375">
        <v>0</v>
      </c>
      <c r="E541" s="375">
        <v>0</v>
      </c>
      <c r="F541" s="375">
        <v>0</v>
      </c>
      <c r="G541" s="375">
        <v>1274000</v>
      </c>
      <c r="H541" s="375">
        <v>100</v>
      </c>
    </row>
    <row r="542" spans="1:8" x14ac:dyDescent="0.25">
      <c r="A542" s="374" t="s">
        <v>1664</v>
      </c>
      <c r="B542" s="374" t="s">
        <v>551</v>
      </c>
      <c r="C542" s="375">
        <v>1154000</v>
      </c>
      <c r="D542" s="375">
        <v>0</v>
      </c>
      <c r="E542" s="375">
        <v>0</v>
      </c>
      <c r="F542" s="375">
        <v>0</v>
      </c>
      <c r="G542" s="375">
        <v>1154000</v>
      </c>
      <c r="H542" s="375">
        <v>100</v>
      </c>
    </row>
    <row r="543" spans="1:8" x14ac:dyDescent="0.25">
      <c r="A543" s="374" t="s">
        <v>1665</v>
      </c>
      <c r="B543" s="374" t="s">
        <v>552</v>
      </c>
      <c r="C543" s="375">
        <v>120000</v>
      </c>
      <c r="D543" s="375">
        <v>0</v>
      </c>
      <c r="E543" s="375">
        <v>0</v>
      </c>
      <c r="F543" s="375">
        <v>0</v>
      </c>
      <c r="G543" s="375">
        <v>120000</v>
      </c>
      <c r="H543" s="375">
        <v>100</v>
      </c>
    </row>
    <row r="544" spans="1:8" x14ac:dyDescent="0.25">
      <c r="A544" s="374" t="s">
        <v>1666</v>
      </c>
      <c r="B544" s="374" t="s">
        <v>593</v>
      </c>
      <c r="C544" s="375">
        <v>8000000</v>
      </c>
      <c r="D544" s="375">
        <v>0</v>
      </c>
      <c r="E544" s="375">
        <v>0</v>
      </c>
      <c r="F544" s="375">
        <v>0</v>
      </c>
      <c r="G544" s="375">
        <v>8000000</v>
      </c>
      <c r="H544" s="375">
        <v>100</v>
      </c>
    </row>
    <row r="545" spans="1:8" x14ac:dyDescent="0.25">
      <c r="A545" s="374" t="s">
        <v>1667</v>
      </c>
      <c r="B545" s="374" t="s">
        <v>620</v>
      </c>
      <c r="C545" s="375">
        <v>8000000</v>
      </c>
      <c r="D545" s="375">
        <v>0</v>
      </c>
      <c r="E545" s="375">
        <v>0</v>
      </c>
      <c r="F545" s="375">
        <v>0</v>
      </c>
      <c r="G545" s="375">
        <v>8000000</v>
      </c>
      <c r="H545" s="375">
        <v>100</v>
      </c>
    </row>
    <row r="546" spans="1:8" x14ac:dyDescent="0.25">
      <c r="A546" s="374" t="s">
        <v>1668</v>
      </c>
      <c r="B546" s="374" t="s">
        <v>553</v>
      </c>
      <c r="C546" s="375">
        <v>1477000</v>
      </c>
      <c r="D546" s="375">
        <v>0</v>
      </c>
      <c r="E546" s="375">
        <v>0</v>
      </c>
      <c r="F546" s="375">
        <v>0</v>
      </c>
      <c r="G546" s="375">
        <v>1477000</v>
      </c>
      <c r="H546" s="375">
        <v>100</v>
      </c>
    </row>
    <row r="547" spans="1:8" x14ac:dyDescent="0.25">
      <c r="A547" s="374" t="s">
        <v>1669</v>
      </c>
      <c r="B547" s="374" t="s">
        <v>555</v>
      </c>
      <c r="C547" s="375">
        <v>577000</v>
      </c>
      <c r="D547" s="375">
        <v>0</v>
      </c>
      <c r="E547" s="375">
        <v>0</v>
      </c>
      <c r="F547" s="375">
        <v>0</v>
      </c>
      <c r="G547" s="375">
        <v>577000</v>
      </c>
      <c r="H547" s="375">
        <v>100</v>
      </c>
    </row>
    <row r="548" spans="1:8" x14ac:dyDescent="0.25">
      <c r="A548" s="374" t="s">
        <v>1670</v>
      </c>
      <c r="B548" s="374" t="s">
        <v>616</v>
      </c>
      <c r="C548" s="375">
        <v>900000</v>
      </c>
      <c r="D548" s="375">
        <v>0</v>
      </c>
      <c r="E548" s="375">
        <v>0</v>
      </c>
      <c r="F548" s="375">
        <v>0</v>
      </c>
      <c r="G548" s="375">
        <v>900000</v>
      </c>
      <c r="H548" s="375">
        <v>100</v>
      </c>
    </row>
    <row r="549" spans="1:8" x14ac:dyDescent="0.25">
      <c r="A549" s="374" t="s">
        <v>1671</v>
      </c>
      <c r="B549" s="374" t="s">
        <v>564</v>
      </c>
      <c r="C549" s="375">
        <v>1400000</v>
      </c>
      <c r="D549" s="375">
        <v>0</v>
      </c>
      <c r="E549" s="375">
        <v>0</v>
      </c>
      <c r="F549" s="375">
        <v>0</v>
      </c>
      <c r="G549" s="375">
        <v>1400000</v>
      </c>
      <c r="H549" s="375">
        <v>100</v>
      </c>
    </row>
    <row r="550" spans="1:8" x14ac:dyDescent="0.25">
      <c r="A550" s="374" t="s">
        <v>1672</v>
      </c>
      <c r="B550" s="374" t="s">
        <v>565</v>
      </c>
      <c r="C550" s="375">
        <v>1400000</v>
      </c>
      <c r="D550" s="375">
        <v>0</v>
      </c>
      <c r="E550" s="375">
        <v>0</v>
      </c>
      <c r="F550" s="375">
        <v>0</v>
      </c>
      <c r="G550" s="375">
        <v>1400000</v>
      </c>
      <c r="H550" s="375">
        <v>100</v>
      </c>
    </row>
    <row r="551" spans="1:8" x14ac:dyDescent="0.25">
      <c r="A551" s="374" t="s">
        <v>1673</v>
      </c>
      <c r="B551" s="374" t="s">
        <v>556</v>
      </c>
      <c r="C551" s="375">
        <v>5184000</v>
      </c>
      <c r="D551" s="375">
        <v>0</v>
      </c>
      <c r="E551" s="375">
        <v>0</v>
      </c>
      <c r="F551" s="375">
        <v>0</v>
      </c>
      <c r="G551" s="375">
        <v>5184000</v>
      </c>
      <c r="H551" s="375">
        <v>100</v>
      </c>
    </row>
    <row r="552" spans="1:8" x14ac:dyDescent="0.25">
      <c r="A552" s="374" t="s">
        <v>1674</v>
      </c>
      <c r="B552" s="374" t="s">
        <v>557</v>
      </c>
      <c r="C552" s="375">
        <v>1440000</v>
      </c>
      <c r="D552" s="375">
        <v>0</v>
      </c>
      <c r="E552" s="375">
        <v>0</v>
      </c>
      <c r="F552" s="375">
        <v>0</v>
      </c>
      <c r="G552" s="375">
        <v>1440000</v>
      </c>
      <c r="H552" s="375">
        <v>100</v>
      </c>
    </row>
    <row r="553" spans="1:8" x14ac:dyDescent="0.25">
      <c r="A553" s="374" t="s">
        <v>1675</v>
      </c>
      <c r="B553" s="374" t="s">
        <v>617</v>
      </c>
      <c r="C553" s="375">
        <v>3744000</v>
      </c>
      <c r="D553" s="375">
        <v>0</v>
      </c>
      <c r="E553" s="375">
        <v>0</v>
      </c>
      <c r="F553" s="375">
        <v>0</v>
      </c>
      <c r="G553" s="375">
        <v>3744000</v>
      </c>
      <c r="H553" s="375">
        <v>100</v>
      </c>
    </row>
    <row r="554" spans="1:8" x14ac:dyDescent="0.25">
      <c r="A554" s="374" t="s">
        <v>1676</v>
      </c>
      <c r="B554" s="374" t="s">
        <v>558</v>
      </c>
      <c r="C554" s="375">
        <v>1550000</v>
      </c>
      <c r="D554" s="375">
        <v>0</v>
      </c>
      <c r="E554" s="375">
        <v>0</v>
      </c>
      <c r="F554" s="375">
        <v>0</v>
      </c>
      <c r="G554" s="375">
        <v>1550000</v>
      </c>
      <c r="H554" s="375">
        <v>100</v>
      </c>
    </row>
    <row r="555" spans="1:8" x14ac:dyDescent="0.25">
      <c r="A555" s="374" t="s">
        <v>1677</v>
      </c>
      <c r="B555" s="374" t="s">
        <v>560</v>
      </c>
      <c r="C555" s="375">
        <v>1550000</v>
      </c>
      <c r="D555" s="375">
        <v>0</v>
      </c>
      <c r="E555" s="375">
        <v>0</v>
      </c>
      <c r="F555" s="375">
        <v>0</v>
      </c>
      <c r="G555" s="375">
        <v>1550000</v>
      </c>
      <c r="H555" s="375">
        <v>100</v>
      </c>
    </row>
    <row r="556" spans="1:8" x14ac:dyDescent="0.25">
      <c r="A556" s="374" t="s">
        <v>1678</v>
      </c>
      <c r="B556" s="374" t="s">
        <v>636</v>
      </c>
      <c r="C556" s="375">
        <v>18000000</v>
      </c>
      <c r="D556" s="375">
        <v>0</v>
      </c>
      <c r="E556" s="375">
        <v>0</v>
      </c>
      <c r="F556" s="375">
        <v>0</v>
      </c>
      <c r="G556" s="375">
        <v>18000000</v>
      </c>
      <c r="H556" s="375">
        <v>100</v>
      </c>
    </row>
    <row r="557" spans="1:8" x14ac:dyDescent="0.25">
      <c r="A557" s="374" t="s">
        <v>1679</v>
      </c>
      <c r="B557" s="374" t="s">
        <v>637</v>
      </c>
      <c r="C557" s="375">
        <v>18000000</v>
      </c>
      <c r="D557" s="375">
        <v>0</v>
      </c>
      <c r="E557" s="375">
        <v>0</v>
      </c>
      <c r="F557" s="375">
        <v>0</v>
      </c>
      <c r="G557" s="375">
        <v>18000000</v>
      </c>
      <c r="H557" s="375">
        <v>100</v>
      </c>
    </row>
    <row r="558" spans="1:8" x14ac:dyDescent="0.25">
      <c r="A558" s="374" t="s">
        <v>1680</v>
      </c>
      <c r="B558" s="374" t="s">
        <v>1681</v>
      </c>
      <c r="C558" s="375">
        <v>726000000</v>
      </c>
      <c r="D558" s="375">
        <v>581311000</v>
      </c>
      <c r="E558" s="375">
        <v>0</v>
      </c>
      <c r="F558" s="375">
        <v>581311000</v>
      </c>
      <c r="G558" s="375">
        <v>144689000</v>
      </c>
      <c r="H558" s="375">
        <v>19.929600000000001</v>
      </c>
    </row>
    <row r="559" spans="1:8" x14ac:dyDescent="0.25">
      <c r="A559" s="374" t="s">
        <v>1682</v>
      </c>
      <c r="B559" s="374" t="s">
        <v>542</v>
      </c>
      <c r="C559" s="375">
        <v>208330000</v>
      </c>
      <c r="D559" s="375">
        <v>118171000</v>
      </c>
      <c r="E559" s="375">
        <v>0</v>
      </c>
      <c r="F559" s="375">
        <v>118171000</v>
      </c>
      <c r="G559" s="375">
        <v>90159000</v>
      </c>
      <c r="H559" s="375">
        <v>43.277000000000001</v>
      </c>
    </row>
    <row r="560" spans="1:8" x14ac:dyDescent="0.25">
      <c r="A560" s="374" t="s">
        <v>1683</v>
      </c>
      <c r="B560" s="374" t="s">
        <v>561</v>
      </c>
      <c r="C560" s="375">
        <v>206330000</v>
      </c>
      <c r="D560" s="375">
        <v>117171000</v>
      </c>
      <c r="E560" s="375">
        <v>0</v>
      </c>
      <c r="F560" s="375">
        <v>117171000</v>
      </c>
      <c r="G560" s="375">
        <v>89159000</v>
      </c>
      <c r="H560" s="375">
        <v>43.211799999999997</v>
      </c>
    </row>
    <row r="561" spans="1:8" x14ac:dyDescent="0.25">
      <c r="A561" s="374" t="s">
        <v>1684</v>
      </c>
      <c r="B561" s="374" t="s">
        <v>562</v>
      </c>
      <c r="C561" s="375">
        <v>206330000</v>
      </c>
      <c r="D561" s="375">
        <v>117171000</v>
      </c>
      <c r="E561" s="375">
        <v>0</v>
      </c>
      <c r="F561" s="375">
        <v>117171000</v>
      </c>
      <c r="G561" s="375">
        <v>89159000</v>
      </c>
      <c r="H561" s="375">
        <v>43.211799999999997</v>
      </c>
    </row>
    <row r="562" spans="1:8" x14ac:dyDescent="0.25">
      <c r="A562" s="374" t="s">
        <v>1685</v>
      </c>
      <c r="B562" s="374" t="s">
        <v>547</v>
      </c>
      <c r="C562" s="375">
        <v>2000000</v>
      </c>
      <c r="D562" s="375">
        <v>1000000</v>
      </c>
      <c r="E562" s="375">
        <v>0</v>
      </c>
      <c r="F562" s="375">
        <v>1000000</v>
      </c>
      <c r="G562" s="375">
        <v>1000000</v>
      </c>
      <c r="H562" s="375">
        <v>50</v>
      </c>
    </row>
    <row r="563" spans="1:8" x14ac:dyDescent="0.25">
      <c r="A563" s="374" t="s">
        <v>1686</v>
      </c>
      <c r="B563" s="374" t="s">
        <v>592</v>
      </c>
      <c r="C563" s="375">
        <v>2000000</v>
      </c>
      <c r="D563" s="375">
        <v>1000000</v>
      </c>
      <c r="E563" s="375">
        <v>0</v>
      </c>
      <c r="F563" s="375">
        <v>1000000</v>
      </c>
      <c r="G563" s="375">
        <v>1000000</v>
      </c>
      <c r="H563" s="375">
        <v>50</v>
      </c>
    </row>
    <row r="564" spans="1:8" x14ac:dyDescent="0.25">
      <c r="A564" s="374" t="s">
        <v>1687</v>
      </c>
      <c r="B564" s="374" t="s">
        <v>543</v>
      </c>
      <c r="C564" s="375">
        <v>517670000</v>
      </c>
      <c r="D564" s="375">
        <v>463140000</v>
      </c>
      <c r="E564" s="375">
        <v>0</v>
      </c>
      <c r="F564" s="375">
        <v>463140000</v>
      </c>
      <c r="G564" s="375">
        <v>54530000</v>
      </c>
      <c r="H564" s="375">
        <v>10.5337</v>
      </c>
    </row>
    <row r="565" spans="1:8" x14ac:dyDescent="0.25">
      <c r="A565" s="374" t="s">
        <v>1688</v>
      </c>
      <c r="B565" s="374" t="s">
        <v>544</v>
      </c>
      <c r="C565" s="375">
        <v>117323000</v>
      </c>
      <c r="D565" s="375">
        <v>102487000</v>
      </c>
      <c r="E565" s="375">
        <v>0</v>
      </c>
      <c r="F565" s="375">
        <v>102487000</v>
      </c>
      <c r="G565" s="375">
        <v>14836000</v>
      </c>
      <c r="H565" s="375">
        <v>12.6454</v>
      </c>
    </row>
    <row r="566" spans="1:8" x14ac:dyDescent="0.25">
      <c r="A566" s="374" t="s">
        <v>1689</v>
      </c>
      <c r="B566" s="374" t="s">
        <v>551</v>
      </c>
      <c r="C566" s="375">
        <v>116123000</v>
      </c>
      <c r="D566" s="375">
        <v>101587000</v>
      </c>
      <c r="E566" s="375">
        <v>0</v>
      </c>
      <c r="F566" s="375">
        <v>101587000</v>
      </c>
      <c r="G566" s="375">
        <v>14536000</v>
      </c>
      <c r="H566" s="375">
        <v>12.517799999999999</v>
      </c>
    </row>
    <row r="567" spans="1:8" x14ac:dyDescent="0.25">
      <c r="A567" s="374" t="s">
        <v>1690</v>
      </c>
      <c r="B567" s="374" t="s">
        <v>552</v>
      </c>
      <c r="C567" s="375">
        <v>1200000</v>
      </c>
      <c r="D567" s="375">
        <v>900000</v>
      </c>
      <c r="E567" s="375">
        <v>0</v>
      </c>
      <c r="F567" s="375">
        <v>900000</v>
      </c>
      <c r="G567" s="375">
        <v>300000</v>
      </c>
      <c r="H567" s="375">
        <v>25</v>
      </c>
    </row>
    <row r="568" spans="1:8" x14ac:dyDescent="0.25">
      <c r="A568" s="374" t="s">
        <v>1691</v>
      </c>
      <c r="B568" s="374" t="s">
        <v>553</v>
      </c>
      <c r="C568" s="375">
        <v>294875000</v>
      </c>
      <c r="D568" s="375">
        <v>290020000</v>
      </c>
      <c r="E568" s="375">
        <v>0</v>
      </c>
      <c r="F568" s="375">
        <v>290020000</v>
      </c>
      <c r="G568" s="375">
        <v>4855000</v>
      </c>
      <c r="H568" s="375">
        <v>1.6465000000000001</v>
      </c>
    </row>
    <row r="569" spans="1:8" x14ac:dyDescent="0.25">
      <c r="A569" s="374" t="s">
        <v>1692</v>
      </c>
      <c r="B569" s="374" t="s">
        <v>555</v>
      </c>
      <c r="C569" s="375">
        <v>294875000</v>
      </c>
      <c r="D569" s="375">
        <v>290020000</v>
      </c>
      <c r="E569" s="375">
        <v>0</v>
      </c>
      <c r="F569" s="375">
        <v>290020000</v>
      </c>
      <c r="G569" s="375">
        <v>4855000</v>
      </c>
      <c r="H569" s="375">
        <v>1.6465000000000001</v>
      </c>
    </row>
    <row r="570" spans="1:8" x14ac:dyDescent="0.25">
      <c r="A570" s="374" t="s">
        <v>1693</v>
      </c>
      <c r="B570" s="374" t="s">
        <v>556</v>
      </c>
      <c r="C570" s="375">
        <v>54292000</v>
      </c>
      <c r="D570" s="375">
        <v>32984000</v>
      </c>
      <c r="E570" s="375">
        <v>0</v>
      </c>
      <c r="F570" s="375">
        <v>32984000</v>
      </c>
      <c r="G570" s="375">
        <v>21308000</v>
      </c>
      <c r="H570" s="375">
        <v>39.247</v>
      </c>
    </row>
    <row r="571" spans="1:8" x14ac:dyDescent="0.25">
      <c r="A571" s="374" t="s">
        <v>1694</v>
      </c>
      <c r="B571" s="374" t="s">
        <v>617</v>
      </c>
      <c r="C571" s="375">
        <v>54292000</v>
      </c>
      <c r="D571" s="375">
        <v>32984000</v>
      </c>
      <c r="E571" s="375">
        <v>0</v>
      </c>
      <c r="F571" s="375">
        <v>32984000</v>
      </c>
      <c r="G571" s="375">
        <v>21308000</v>
      </c>
      <c r="H571" s="375">
        <v>39.247</v>
      </c>
    </row>
    <row r="572" spans="1:8" x14ac:dyDescent="0.25">
      <c r="A572" s="374" t="s">
        <v>1695</v>
      </c>
      <c r="B572" s="374" t="s">
        <v>558</v>
      </c>
      <c r="C572" s="375">
        <v>51180000</v>
      </c>
      <c r="D572" s="375">
        <v>37649000</v>
      </c>
      <c r="E572" s="375">
        <v>0</v>
      </c>
      <c r="F572" s="375">
        <v>37649000</v>
      </c>
      <c r="G572" s="375">
        <v>13531000</v>
      </c>
      <c r="H572" s="375">
        <v>26.438099999999999</v>
      </c>
    </row>
    <row r="573" spans="1:8" x14ac:dyDescent="0.25">
      <c r="A573" s="374" t="s">
        <v>1696</v>
      </c>
      <c r="B573" s="374" t="s">
        <v>560</v>
      </c>
      <c r="C573" s="375">
        <v>9720000</v>
      </c>
      <c r="D573" s="375">
        <v>9555000</v>
      </c>
      <c r="E573" s="375">
        <v>0</v>
      </c>
      <c r="F573" s="375">
        <v>9555000</v>
      </c>
      <c r="G573" s="375">
        <v>165000</v>
      </c>
      <c r="H573" s="375">
        <v>1.6975</v>
      </c>
    </row>
    <row r="574" spans="1:8" x14ac:dyDescent="0.25">
      <c r="A574" s="374" t="s">
        <v>1697</v>
      </c>
      <c r="B574" s="374" t="s">
        <v>559</v>
      </c>
      <c r="C574" s="375">
        <v>41460000</v>
      </c>
      <c r="D574" s="375">
        <v>28094000</v>
      </c>
      <c r="E574" s="375">
        <v>0</v>
      </c>
      <c r="F574" s="375">
        <v>28094000</v>
      </c>
      <c r="G574" s="375">
        <v>13366000</v>
      </c>
      <c r="H574" s="375">
        <v>32.238300000000002</v>
      </c>
    </row>
    <row r="575" spans="1:8" x14ac:dyDescent="0.25">
      <c r="A575" s="374" t="s">
        <v>1698</v>
      </c>
      <c r="B575" s="374" t="s">
        <v>1699</v>
      </c>
      <c r="C575" s="375">
        <v>25000000</v>
      </c>
      <c r="D575" s="375">
        <v>7660000</v>
      </c>
      <c r="E575" s="375">
        <v>0</v>
      </c>
      <c r="F575" s="375">
        <v>7660000</v>
      </c>
      <c r="G575" s="375">
        <v>17340000</v>
      </c>
      <c r="H575" s="375">
        <v>69.36</v>
      </c>
    </row>
    <row r="576" spans="1:8" x14ac:dyDescent="0.25">
      <c r="A576" s="374" t="s">
        <v>1700</v>
      </c>
      <c r="B576" s="374" t="s">
        <v>542</v>
      </c>
      <c r="C576" s="375">
        <v>3965000</v>
      </c>
      <c r="D576" s="375">
        <v>0</v>
      </c>
      <c r="E576" s="375">
        <v>0</v>
      </c>
      <c r="F576" s="375">
        <v>0</v>
      </c>
      <c r="G576" s="375">
        <v>3965000</v>
      </c>
      <c r="H576" s="375">
        <v>100</v>
      </c>
    </row>
    <row r="577" spans="1:8" x14ac:dyDescent="0.25">
      <c r="A577" s="374" t="s">
        <v>1701</v>
      </c>
      <c r="B577" s="374" t="s">
        <v>561</v>
      </c>
      <c r="C577" s="375">
        <v>3965000</v>
      </c>
      <c r="D577" s="375">
        <v>0</v>
      </c>
      <c r="E577" s="375">
        <v>0</v>
      </c>
      <c r="F577" s="375">
        <v>0</v>
      </c>
      <c r="G577" s="375">
        <v>3965000</v>
      </c>
      <c r="H577" s="375">
        <v>100</v>
      </c>
    </row>
    <row r="578" spans="1:8" x14ac:dyDescent="0.25">
      <c r="A578" s="374" t="s">
        <v>1702</v>
      </c>
      <c r="B578" s="374" t="s">
        <v>562</v>
      </c>
      <c r="C578" s="375">
        <v>3965000</v>
      </c>
      <c r="D578" s="375">
        <v>0</v>
      </c>
      <c r="E578" s="375">
        <v>0</v>
      </c>
      <c r="F578" s="375">
        <v>0</v>
      </c>
      <c r="G578" s="375">
        <v>3965000</v>
      </c>
      <c r="H578" s="375">
        <v>100</v>
      </c>
    </row>
    <row r="579" spans="1:8" x14ac:dyDescent="0.25">
      <c r="A579" s="374" t="s">
        <v>1703</v>
      </c>
      <c r="B579" s="374" t="s">
        <v>543</v>
      </c>
      <c r="C579" s="375">
        <v>21035000</v>
      </c>
      <c r="D579" s="375">
        <v>7660000</v>
      </c>
      <c r="E579" s="375">
        <v>0</v>
      </c>
      <c r="F579" s="375">
        <v>7660000</v>
      </c>
      <c r="G579" s="375">
        <v>13375000</v>
      </c>
      <c r="H579" s="375">
        <v>63.584499999999998</v>
      </c>
    </row>
    <row r="580" spans="1:8" x14ac:dyDescent="0.25">
      <c r="A580" s="374" t="s">
        <v>1704</v>
      </c>
      <c r="B580" s="374" t="s">
        <v>544</v>
      </c>
      <c r="C580" s="375">
        <v>1270000</v>
      </c>
      <c r="D580" s="375">
        <v>550000</v>
      </c>
      <c r="E580" s="375">
        <v>0</v>
      </c>
      <c r="F580" s="375">
        <v>550000</v>
      </c>
      <c r="G580" s="375">
        <v>720000</v>
      </c>
      <c r="H580" s="375">
        <v>56.692900000000002</v>
      </c>
    </row>
    <row r="581" spans="1:8" x14ac:dyDescent="0.25">
      <c r="A581" s="374" t="s">
        <v>1705</v>
      </c>
      <c r="B581" s="374" t="s">
        <v>551</v>
      </c>
      <c r="C581" s="375">
        <v>1270000</v>
      </c>
      <c r="D581" s="375">
        <v>550000</v>
      </c>
      <c r="E581" s="375">
        <v>0</v>
      </c>
      <c r="F581" s="375">
        <v>550000</v>
      </c>
      <c r="G581" s="375">
        <v>720000</v>
      </c>
      <c r="H581" s="375">
        <v>56.692900000000002</v>
      </c>
    </row>
    <row r="582" spans="1:8" x14ac:dyDescent="0.25">
      <c r="A582" s="374" t="s">
        <v>1706</v>
      </c>
      <c r="B582" s="374" t="s">
        <v>553</v>
      </c>
      <c r="C582" s="375">
        <v>1170000</v>
      </c>
      <c r="D582" s="375">
        <v>600000</v>
      </c>
      <c r="E582" s="375">
        <v>0</v>
      </c>
      <c r="F582" s="375">
        <v>600000</v>
      </c>
      <c r="G582" s="375">
        <v>570000</v>
      </c>
      <c r="H582" s="375">
        <v>48.7179</v>
      </c>
    </row>
    <row r="583" spans="1:8" x14ac:dyDescent="0.25">
      <c r="A583" s="374" t="s">
        <v>1707</v>
      </c>
      <c r="B583" s="374" t="s">
        <v>555</v>
      </c>
      <c r="C583" s="375">
        <v>1170000</v>
      </c>
      <c r="D583" s="375">
        <v>600000</v>
      </c>
      <c r="E583" s="375">
        <v>0</v>
      </c>
      <c r="F583" s="375">
        <v>600000</v>
      </c>
      <c r="G583" s="375">
        <v>570000</v>
      </c>
      <c r="H583" s="375">
        <v>48.7179</v>
      </c>
    </row>
    <row r="584" spans="1:8" x14ac:dyDescent="0.25">
      <c r="A584" s="374" t="s">
        <v>1708</v>
      </c>
      <c r="B584" s="374" t="s">
        <v>556</v>
      </c>
      <c r="C584" s="375">
        <v>9320000</v>
      </c>
      <c r="D584" s="375">
        <v>5790000</v>
      </c>
      <c r="E584" s="375">
        <v>0</v>
      </c>
      <c r="F584" s="375">
        <v>5790000</v>
      </c>
      <c r="G584" s="375">
        <v>3530000</v>
      </c>
      <c r="H584" s="375">
        <v>37.875500000000002</v>
      </c>
    </row>
    <row r="585" spans="1:8" x14ac:dyDescent="0.25">
      <c r="A585" s="374" t="s">
        <v>1709</v>
      </c>
      <c r="B585" s="374" t="s">
        <v>557</v>
      </c>
      <c r="C585" s="375">
        <v>3600000</v>
      </c>
      <c r="D585" s="375">
        <v>1440000</v>
      </c>
      <c r="E585" s="375">
        <v>0</v>
      </c>
      <c r="F585" s="375">
        <v>1440000</v>
      </c>
      <c r="G585" s="375">
        <v>2160000</v>
      </c>
      <c r="H585" s="375">
        <v>60</v>
      </c>
    </row>
    <row r="586" spans="1:8" x14ac:dyDescent="0.25">
      <c r="A586" s="374" t="s">
        <v>1710</v>
      </c>
      <c r="B586" s="374" t="s">
        <v>617</v>
      </c>
      <c r="C586" s="375">
        <v>5720000</v>
      </c>
      <c r="D586" s="375">
        <v>4350000</v>
      </c>
      <c r="E586" s="375">
        <v>0</v>
      </c>
      <c r="F586" s="375">
        <v>4350000</v>
      </c>
      <c r="G586" s="375">
        <v>1370000</v>
      </c>
      <c r="H586" s="375">
        <v>23.951000000000001</v>
      </c>
    </row>
    <row r="587" spans="1:8" x14ac:dyDescent="0.25">
      <c r="A587" s="374" t="s">
        <v>1711</v>
      </c>
      <c r="B587" s="374" t="s">
        <v>558</v>
      </c>
      <c r="C587" s="375">
        <v>9275000</v>
      </c>
      <c r="D587" s="375">
        <v>720000</v>
      </c>
      <c r="E587" s="375">
        <v>0</v>
      </c>
      <c r="F587" s="375">
        <v>720000</v>
      </c>
      <c r="G587" s="375">
        <v>8555000</v>
      </c>
      <c r="H587" s="375">
        <v>92.237200000000001</v>
      </c>
    </row>
    <row r="588" spans="1:8" x14ac:dyDescent="0.25">
      <c r="A588" s="374" t="s">
        <v>1712</v>
      </c>
      <c r="B588" s="374" t="s">
        <v>560</v>
      </c>
      <c r="C588" s="375">
        <v>5975000</v>
      </c>
      <c r="D588" s="375">
        <v>0</v>
      </c>
      <c r="E588" s="375">
        <v>0</v>
      </c>
      <c r="F588" s="375">
        <v>0</v>
      </c>
      <c r="G588" s="375">
        <v>5975000</v>
      </c>
      <c r="H588" s="375">
        <v>100</v>
      </c>
    </row>
    <row r="589" spans="1:8" x14ac:dyDescent="0.25">
      <c r="A589" s="374" t="s">
        <v>1713</v>
      </c>
      <c r="B589" s="374" t="s">
        <v>559</v>
      </c>
      <c r="C589" s="375">
        <v>3300000</v>
      </c>
      <c r="D589" s="375">
        <v>720000</v>
      </c>
      <c r="E589" s="375">
        <v>0</v>
      </c>
      <c r="F589" s="375">
        <v>720000</v>
      </c>
      <c r="G589" s="375">
        <v>2580000</v>
      </c>
      <c r="H589" s="375">
        <v>78.181799999999996</v>
      </c>
    </row>
    <row r="590" spans="1:8" x14ac:dyDescent="0.25">
      <c r="A590" s="374" t="s">
        <v>1714</v>
      </c>
      <c r="B590" s="374" t="s">
        <v>1715</v>
      </c>
      <c r="C590" s="375">
        <v>30000000</v>
      </c>
      <c r="D590" s="375">
        <v>0</v>
      </c>
      <c r="E590" s="375">
        <v>0</v>
      </c>
      <c r="F590" s="375">
        <v>0</v>
      </c>
      <c r="G590" s="375">
        <v>30000000</v>
      </c>
      <c r="H590" s="375">
        <v>100</v>
      </c>
    </row>
    <row r="591" spans="1:8" x14ac:dyDescent="0.25">
      <c r="A591" s="374" t="s">
        <v>1716</v>
      </c>
      <c r="B591" s="374" t="s">
        <v>542</v>
      </c>
      <c r="C591" s="375">
        <v>12000000</v>
      </c>
      <c r="D591" s="375">
        <v>0</v>
      </c>
      <c r="E591" s="375">
        <v>0</v>
      </c>
      <c r="F591" s="375">
        <v>0</v>
      </c>
      <c r="G591" s="375">
        <v>12000000</v>
      </c>
      <c r="H591" s="375">
        <v>100</v>
      </c>
    </row>
    <row r="592" spans="1:8" x14ac:dyDescent="0.25">
      <c r="A592" s="374" t="s">
        <v>1717</v>
      </c>
      <c r="B592" s="374" t="s">
        <v>561</v>
      </c>
      <c r="C592" s="375">
        <v>12000000</v>
      </c>
      <c r="D592" s="375">
        <v>0</v>
      </c>
      <c r="E592" s="375">
        <v>0</v>
      </c>
      <c r="F592" s="375">
        <v>0</v>
      </c>
      <c r="G592" s="375">
        <v>12000000</v>
      </c>
      <c r="H592" s="375">
        <v>100</v>
      </c>
    </row>
    <row r="593" spans="1:8" x14ac:dyDescent="0.25">
      <c r="A593" s="374" t="s">
        <v>1718</v>
      </c>
      <c r="B593" s="374" t="s">
        <v>562</v>
      </c>
      <c r="C593" s="375">
        <v>5000000</v>
      </c>
      <c r="D593" s="375">
        <v>0</v>
      </c>
      <c r="E593" s="375">
        <v>0</v>
      </c>
      <c r="F593" s="375">
        <v>0</v>
      </c>
      <c r="G593" s="375">
        <v>5000000</v>
      </c>
      <c r="H593" s="375">
        <v>100</v>
      </c>
    </row>
    <row r="594" spans="1:8" x14ac:dyDescent="0.25">
      <c r="A594" s="374" t="s">
        <v>1719</v>
      </c>
      <c r="B594" s="374" t="s">
        <v>572</v>
      </c>
      <c r="C594" s="375">
        <v>4000000</v>
      </c>
      <c r="D594" s="375">
        <v>0</v>
      </c>
      <c r="E594" s="375">
        <v>0</v>
      </c>
      <c r="F594" s="375">
        <v>0</v>
      </c>
      <c r="G594" s="375">
        <v>4000000</v>
      </c>
      <c r="H594" s="375">
        <v>100</v>
      </c>
    </row>
    <row r="595" spans="1:8" x14ac:dyDescent="0.25">
      <c r="A595" s="374" t="s">
        <v>1720</v>
      </c>
      <c r="B595" s="374" t="s">
        <v>573</v>
      </c>
      <c r="C595" s="375">
        <v>3000000</v>
      </c>
      <c r="D595" s="375">
        <v>0</v>
      </c>
      <c r="E595" s="375">
        <v>0</v>
      </c>
      <c r="F595" s="375">
        <v>0</v>
      </c>
      <c r="G595" s="375">
        <v>3000000</v>
      </c>
      <c r="H595" s="375">
        <v>100</v>
      </c>
    </row>
    <row r="596" spans="1:8" x14ac:dyDescent="0.25">
      <c r="A596" s="374" t="s">
        <v>1721</v>
      </c>
      <c r="B596" s="374" t="s">
        <v>543</v>
      </c>
      <c r="C596" s="375">
        <v>18000000</v>
      </c>
      <c r="D596" s="375">
        <v>0</v>
      </c>
      <c r="E596" s="375">
        <v>0</v>
      </c>
      <c r="F596" s="375">
        <v>0</v>
      </c>
      <c r="G596" s="375">
        <v>18000000</v>
      </c>
      <c r="H596" s="375">
        <v>100</v>
      </c>
    </row>
    <row r="597" spans="1:8" x14ac:dyDescent="0.25">
      <c r="A597" s="374" t="s">
        <v>1722</v>
      </c>
      <c r="B597" s="374" t="s">
        <v>544</v>
      </c>
      <c r="C597" s="375">
        <v>5000000</v>
      </c>
      <c r="D597" s="375">
        <v>0</v>
      </c>
      <c r="E597" s="375">
        <v>0</v>
      </c>
      <c r="F597" s="375">
        <v>0</v>
      </c>
      <c r="G597" s="375">
        <v>5000000</v>
      </c>
      <c r="H597" s="375">
        <v>100</v>
      </c>
    </row>
    <row r="598" spans="1:8" x14ac:dyDescent="0.25">
      <c r="A598" s="374" t="s">
        <v>1723</v>
      </c>
      <c r="B598" s="374" t="s">
        <v>551</v>
      </c>
      <c r="C598" s="375">
        <v>4000000</v>
      </c>
      <c r="D598" s="375">
        <v>0</v>
      </c>
      <c r="E598" s="375">
        <v>0</v>
      </c>
      <c r="F598" s="375">
        <v>0</v>
      </c>
      <c r="G598" s="375">
        <v>4000000</v>
      </c>
      <c r="H598" s="375">
        <v>100</v>
      </c>
    </row>
    <row r="599" spans="1:8" x14ac:dyDescent="0.25">
      <c r="A599" s="374" t="s">
        <v>1724</v>
      </c>
      <c r="B599" s="374" t="s">
        <v>552</v>
      </c>
      <c r="C599" s="375">
        <v>1000000</v>
      </c>
      <c r="D599" s="375">
        <v>0</v>
      </c>
      <c r="E599" s="375">
        <v>0</v>
      </c>
      <c r="F599" s="375">
        <v>0</v>
      </c>
      <c r="G599" s="375">
        <v>1000000</v>
      </c>
      <c r="H599" s="375">
        <v>100</v>
      </c>
    </row>
    <row r="600" spans="1:8" x14ac:dyDescent="0.25">
      <c r="A600" s="374" t="s">
        <v>1725</v>
      </c>
      <c r="B600" s="374" t="s">
        <v>553</v>
      </c>
      <c r="C600" s="375">
        <v>5000000</v>
      </c>
      <c r="D600" s="375">
        <v>0</v>
      </c>
      <c r="E600" s="375">
        <v>0</v>
      </c>
      <c r="F600" s="375">
        <v>0</v>
      </c>
      <c r="G600" s="375">
        <v>5000000</v>
      </c>
      <c r="H600" s="375">
        <v>100</v>
      </c>
    </row>
    <row r="601" spans="1:8" x14ac:dyDescent="0.25">
      <c r="A601" s="374" t="s">
        <v>1726</v>
      </c>
      <c r="B601" s="374" t="s">
        <v>555</v>
      </c>
      <c r="C601" s="375">
        <v>5000000</v>
      </c>
      <c r="D601" s="375">
        <v>0</v>
      </c>
      <c r="E601" s="375">
        <v>0</v>
      </c>
      <c r="F601" s="375">
        <v>0</v>
      </c>
      <c r="G601" s="375">
        <v>5000000</v>
      </c>
      <c r="H601" s="375">
        <v>100</v>
      </c>
    </row>
    <row r="602" spans="1:8" x14ac:dyDescent="0.25">
      <c r="A602" s="374" t="s">
        <v>1727</v>
      </c>
      <c r="B602" s="374" t="s">
        <v>558</v>
      </c>
      <c r="C602" s="375">
        <v>8000000</v>
      </c>
      <c r="D602" s="375">
        <v>0</v>
      </c>
      <c r="E602" s="375">
        <v>0</v>
      </c>
      <c r="F602" s="375">
        <v>0</v>
      </c>
      <c r="G602" s="375">
        <v>8000000</v>
      </c>
      <c r="H602" s="375">
        <v>100</v>
      </c>
    </row>
    <row r="603" spans="1:8" x14ac:dyDescent="0.25">
      <c r="A603" s="374" t="s">
        <v>1728</v>
      </c>
      <c r="B603" s="374" t="s">
        <v>560</v>
      </c>
      <c r="C603" s="375">
        <v>4000000</v>
      </c>
      <c r="D603" s="375">
        <v>0</v>
      </c>
      <c r="E603" s="375">
        <v>0</v>
      </c>
      <c r="F603" s="375">
        <v>0</v>
      </c>
      <c r="G603" s="375">
        <v>4000000</v>
      </c>
      <c r="H603" s="375">
        <v>100</v>
      </c>
    </row>
    <row r="604" spans="1:8" x14ac:dyDescent="0.25">
      <c r="A604" s="374" t="s">
        <v>1729</v>
      </c>
      <c r="B604" s="374" t="s">
        <v>559</v>
      </c>
      <c r="C604" s="375">
        <v>4000000</v>
      </c>
      <c r="D604" s="375">
        <v>0</v>
      </c>
      <c r="E604" s="375">
        <v>0</v>
      </c>
      <c r="F604" s="375">
        <v>0</v>
      </c>
      <c r="G604" s="375">
        <v>4000000</v>
      </c>
      <c r="H604" s="375">
        <v>100</v>
      </c>
    </row>
    <row r="605" spans="1:8" x14ac:dyDescent="0.25">
      <c r="A605" s="374" t="s">
        <v>1730</v>
      </c>
      <c r="B605" s="374" t="s">
        <v>1731</v>
      </c>
      <c r="C605" s="375">
        <v>1033000000</v>
      </c>
      <c r="D605" s="375">
        <v>878276932</v>
      </c>
      <c r="E605" s="375">
        <v>0</v>
      </c>
      <c r="F605" s="375">
        <v>878276932</v>
      </c>
      <c r="G605" s="375">
        <v>154723068</v>
      </c>
      <c r="H605" s="375">
        <v>14.978</v>
      </c>
    </row>
    <row r="606" spans="1:8" x14ac:dyDescent="0.25">
      <c r="A606" s="374" t="s">
        <v>1732</v>
      </c>
      <c r="B606" s="374" t="s">
        <v>542</v>
      </c>
      <c r="C606" s="375">
        <v>406120000</v>
      </c>
      <c r="D606" s="375">
        <v>388306600</v>
      </c>
      <c r="E606" s="375">
        <v>0</v>
      </c>
      <c r="F606" s="375">
        <v>388306600</v>
      </c>
      <c r="G606" s="375">
        <v>17813400</v>
      </c>
      <c r="H606" s="375">
        <v>4.3861999999999997</v>
      </c>
    </row>
    <row r="607" spans="1:8" x14ac:dyDescent="0.25">
      <c r="A607" s="374" t="s">
        <v>1733</v>
      </c>
      <c r="B607" s="374" t="s">
        <v>561</v>
      </c>
      <c r="C607" s="375">
        <v>404920000</v>
      </c>
      <c r="D607" s="375">
        <v>387406600</v>
      </c>
      <c r="E607" s="375">
        <v>0</v>
      </c>
      <c r="F607" s="375">
        <v>387406600</v>
      </c>
      <c r="G607" s="375">
        <v>17513400</v>
      </c>
      <c r="H607" s="375">
        <v>4.3251999999999997</v>
      </c>
    </row>
    <row r="608" spans="1:8" x14ac:dyDescent="0.25">
      <c r="A608" s="374" t="s">
        <v>1734</v>
      </c>
      <c r="B608" s="374" t="s">
        <v>562</v>
      </c>
      <c r="C608" s="375">
        <v>208220000</v>
      </c>
      <c r="D608" s="375">
        <v>195446600</v>
      </c>
      <c r="E608" s="375">
        <v>0</v>
      </c>
      <c r="F608" s="375">
        <v>195446600</v>
      </c>
      <c r="G608" s="375">
        <v>12773400</v>
      </c>
      <c r="H608" s="375">
        <v>6.1345999999999998</v>
      </c>
    </row>
    <row r="609" spans="1:8" x14ac:dyDescent="0.25">
      <c r="A609" s="374" t="s">
        <v>1735</v>
      </c>
      <c r="B609" s="374" t="s">
        <v>572</v>
      </c>
      <c r="C609" s="375">
        <v>450000</v>
      </c>
      <c r="D609" s="375">
        <v>450000</v>
      </c>
      <c r="E609" s="375">
        <v>0</v>
      </c>
      <c r="F609" s="375">
        <v>450000</v>
      </c>
      <c r="G609" s="375">
        <v>0</v>
      </c>
      <c r="H609" s="375">
        <v>0</v>
      </c>
    </row>
    <row r="610" spans="1:8" x14ac:dyDescent="0.25">
      <c r="A610" s="374" t="s">
        <v>1736</v>
      </c>
      <c r="B610" s="374" t="s">
        <v>573</v>
      </c>
      <c r="C610" s="375">
        <v>1250000</v>
      </c>
      <c r="D610" s="375">
        <v>710000</v>
      </c>
      <c r="E610" s="375">
        <v>0</v>
      </c>
      <c r="F610" s="375">
        <v>710000</v>
      </c>
      <c r="G610" s="375">
        <v>540000</v>
      </c>
      <c r="H610" s="375">
        <v>43.2</v>
      </c>
    </row>
    <row r="611" spans="1:8" x14ac:dyDescent="0.25">
      <c r="A611" s="374" t="s">
        <v>1737</v>
      </c>
      <c r="B611" s="374" t="s">
        <v>1738</v>
      </c>
      <c r="C611" s="375">
        <v>195000000</v>
      </c>
      <c r="D611" s="375">
        <v>190800000</v>
      </c>
      <c r="E611" s="375">
        <v>0</v>
      </c>
      <c r="F611" s="375">
        <v>190800000</v>
      </c>
      <c r="G611" s="375">
        <v>4200000</v>
      </c>
      <c r="H611" s="375">
        <v>2.1537999999999999</v>
      </c>
    </row>
    <row r="612" spans="1:8" x14ac:dyDescent="0.25">
      <c r="A612" s="374" t="s">
        <v>1739</v>
      </c>
      <c r="B612" s="374" t="s">
        <v>547</v>
      </c>
      <c r="C612" s="375">
        <v>1200000</v>
      </c>
      <c r="D612" s="375">
        <v>900000</v>
      </c>
      <c r="E612" s="375">
        <v>0</v>
      </c>
      <c r="F612" s="375">
        <v>900000</v>
      </c>
      <c r="G612" s="375">
        <v>300000</v>
      </c>
      <c r="H612" s="375">
        <v>25</v>
      </c>
    </row>
    <row r="613" spans="1:8" x14ac:dyDescent="0.25">
      <c r="A613" s="374" t="s">
        <v>1740</v>
      </c>
      <c r="B613" s="374" t="s">
        <v>592</v>
      </c>
      <c r="C613" s="375">
        <v>1200000</v>
      </c>
      <c r="D613" s="375">
        <v>900000</v>
      </c>
      <c r="E613" s="375">
        <v>0</v>
      </c>
      <c r="F613" s="375">
        <v>900000</v>
      </c>
      <c r="G613" s="375">
        <v>300000</v>
      </c>
      <c r="H613" s="375">
        <v>25</v>
      </c>
    </row>
    <row r="614" spans="1:8" x14ac:dyDescent="0.25">
      <c r="A614" s="374" t="s">
        <v>1741</v>
      </c>
      <c r="B614" s="374" t="s">
        <v>543</v>
      </c>
      <c r="C614" s="375">
        <v>626880000</v>
      </c>
      <c r="D614" s="375">
        <v>489970332</v>
      </c>
      <c r="E614" s="375">
        <v>0</v>
      </c>
      <c r="F614" s="375">
        <v>489970332</v>
      </c>
      <c r="G614" s="375">
        <v>136909668</v>
      </c>
      <c r="H614" s="375">
        <v>21.8399</v>
      </c>
    </row>
    <row r="615" spans="1:8" x14ac:dyDescent="0.25">
      <c r="A615" s="374" t="s">
        <v>1742</v>
      </c>
      <c r="B615" s="374" t="s">
        <v>544</v>
      </c>
      <c r="C615" s="375">
        <v>16098000</v>
      </c>
      <c r="D615" s="375">
        <v>12971000</v>
      </c>
      <c r="E615" s="375">
        <v>0</v>
      </c>
      <c r="F615" s="375">
        <v>12971000</v>
      </c>
      <c r="G615" s="375">
        <v>3127000</v>
      </c>
      <c r="H615" s="375">
        <v>19.424800000000001</v>
      </c>
    </row>
    <row r="616" spans="1:8" x14ac:dyDescent="0.25">
      <c r="A616" s="374" t="s">
        <v>1743</v>
      </c>
      <c r="B616" s="374" t="s">
        <v>551</v>
      </c>
      <c r="C616" s="375">
        <v>15648000</v>
      </c>
      <c r="D616" s="375">
        <v>12791000</v>
      </c>
      <c r="E616" s="375">
        <v>0</v>
      </c>
      <c r="F616" s="375">
        <v>12791000</v>
      </c>
      <c r="G616" s="375">
        <v>2857000</v>
      </c>
      <c r="H616" s="375">
        <v>18.257899999999999</v>
      </c>
    </row>
    <row r="617" spans="1:8" x14ac:dyDescent="0.25">
      <c r="A617" s="374" t="s">
        <v>1744</v>
      </c>
      <c r="B617" s="374" t="s">
        <v>552</v>
      </c>
      <c r="C617" s="375">
        <v>450000</v>
      </c>
      <c r="D617" s="375">
        <v>180000</v>
      </c>
      <c r="E617" s="375">
        <v>0</v>
      </c>
      <c r="F617" s="375">
        <v>180000</v>
      </c>
      <c r="G617" s="375">
        <v>270000</v>
      </c>
      <c r="H617" s="375">
        <v>60</v>
      </c>
    </row>
    <row r="618" spans="1:8" x14ac:dyDescent="0.25">
      <c r="A618" s="374" t="s">
        <v>1745</v>
      </c>
      <c r="B618" s="374" t="s">
        <v>546</v>
      </c>
      <c r="C618" s="375">
        <v>5000000</v>
      </c>
      <c r="D618" s="375">
        <v>0</v>
      </c>
      <c r="E618" s="375">
        <v>0</v>
      </c>
      <c r="F618" s="375">
        <v>0</v>
      </c>
      <c r="G618" s="375">
        <v>5000000</v>
      </c>
      <c r="H618" s="375">
        <v>100</v>
      </c>
    </row>
    <row r="619" spans="1:8" x14ac:dyDescent="0.25">
      <c r="A619" s="374" t="s">
        <v>1746</v>
      </c>
      <c r="B619" s="374" t="s">
        <v>594</v>
      </c>
      <c r="C619" s="375">
        <v>5000000</v>
      </c>
      <c r="D619" s="375">
        <v>0</v>
      </c>
      <c r="E619" s="375">
        <v>0</v>
      </c>
      <c r="F619" s="375">
        <v>0</v>
      </c>
      <c r="G619" s="375">
        <v>5000000</v>
      </c>
      <c r="H619" s="375">
        <v>100</v>
      </c>
    </row>
    <row r="620" spans="1:8" x14ac:dyDescent="0.25">
      <c r="A620" s="374" t="s">
        <v>1747</v>
      </c>
      <c r="B620" s="374" t="s">
        <v>553</v>
      </c>
      <c r="C620" s="375">
        <v>350120000</v>
      </c>
      <c r="D620" s="375">
        <v>264968060</v>
      </c>
      <c r="E620" s="375">
        <v>0</v>
      </c>
      <c r="F620" s="375">
        <v>264968060</v>
      </c>
      <c r="G620" s="375">
        <v>85151940</v>
      </c>
      <c r="H620" s="375">
        <v>24.320799999999998</v>
      </c>
    </row>
    <row r="621" spans="1:8" x14ac:dyDescent="0.25">
      <c r="A621" s="374" t="s">
        <v>1748</v>
      </c>
      <c r="B621" s="374" t="s">
        <v>554</v>
      </c>
      <c r="C621" s="375">
        <v>206700000</v>
      </c>
      <c r="D621" s="375">
        <v>125268060</v>
      </c>
      <c r="E621" s="375">
        <v>0</v>
      </c>
      <c r="F621" s="375">
        <v>125268060</v>
      </c>
      <c r="G621" s="375">
        <v>81431940</v>
      </c>
      <c r="H621" s="375">
        <v>39.3962</v>
      </c>
    </row>
    <row r="622" spans="1:8" x14ac:dyDescent="0.25">
      <c r="A622" s="374" t="s">
        <v>1749</v>
      </c>
      <c r="B622" s="374" t="s">
        <v>555</v>
      </c>
      <c r="C622" s="375">
        <v>143420000</v>
      </c>
      <c r="D622" s="375">
        <v>139700000</v>
      </c>
      <c r="E622" s="375">
        <v>0</v>
      </c>
      <c r="F622" s="375">
        <v>139700000</v>
      </c>
      <c r="G622" s="375">
        <v>3720000</v>
      </c>
      <c r="H622" s="375">
        <v>2.5937999999999999</v>
      </c>
    </row>
    <row r="623" spans="1:8" x14ac:dyDescent="0.25">
      <c r="A623" s="374" t="s">
        <v>1750</v>
      </c>
      <c r="B623" s="374" t="s">
        <v>629</v>
      </c>
      <c r="C623" s="375">
        <v>3500000</v>
      </c>
      <c r="D623" s="375">
        <v>900000</v>
      </c>
      <c r="E623" s="375">
        <v>0</v>
      </c>
      <c r="F623" s="375">
        <v>900000</v>
      </c>
      <c r="G623" s="375">
        <v>2600000</v>
      </c>
      <c r="H623" s="375">
        <v>74.285700000000006</v>
      </c>
    </row>
    <row r="624" spans="1:8" x14ac:dyDescent="0.25">
      <c r="A624" s="374" t="s">
        <v>1751</v>
      </c>
      <c r="B624" s="374" t="s">
        <v>630</v>
      </c>
      <c r="C624" s="375">
        <v>3500000</v>
      </c>
      <c r="D624" s="375">
        <v>900000</v>
      </c>
      <c r="E624" s="375">
        <v>0</v>
      </c>
      <c r="F624" s="375">
        <v>900000</v>
      </c>
      <c r="G624" s="375">
        <v>2600000</v>
      </c>
      <c r="H624" s="375">
        <v>74.285700000000006</v>
      </c>
    </row>
    <row r="625" spans="1:8" x14ac:dyDescent="0.25">
      <c r="A625" s="374" t="s">
        <v>1752</v>
      </c>
      <c r="B625" s="374" t="s">
        <v>556</v>
      </c>
      <c r="C625" s="375">
        <v>213112000</v>
      </c>
      <c r="D625" s="375">
        <v>198775000</v>
      </c>
      <c r="E625" s="375">
        <v>0</v>
      </c>
      <c r="F625" s="375">
        <v>198775000</v>
      </c>
      <c r="G625" s="375">
        <v>14337000</v>
      </c>
      <c r="H625" s="375">
        <v>6.7274000000000003</v>
      </c>
    </row>
    <row r="626" spans="1:8" x14ac:dyDescent="0.25">
      <c r="A626" s="374" t="s">
        <v>1753</v>
      </c>
      <c r="B626" s="374" t="s">
        <v>617</v>
      </c>
      <c r="C626" s="375">
        <v>213112000</v>
      </c>
      <c r="D626" s="375">
        <v>198775000</v>
      </c>
      <c r="E626" s="375">
        <v>0</v>
      </c>
      <c r="F626" s="375">
        <v>198775000</v>
      </c>
      <c r="G626" s="375">
        <v>14337000</v>
      </c>
      <c r="H626" s="375">
        <v>6.7274000000000003</v>
      </c>
    </row>
    <row r="627" spans="1:8" x14ac:dyDescent="0.25">
      <c r="A627" s="374" t="s">
        <v>1754</v>
      </c>
      <c r="B627" s="374" t="s">
        <v>558</v>
      </c>
      <c r="C627" s="375">
        <v>39050000</v>
      </c>
      <c r="D627" s="375">
        <v>12356272</v>
      </c>
      <c r="E627" s="375">
        <v>0</v>
      </c>
      <c r="F627" s="375">
        <v>12356272</v>
      </c>
      <c r="G627" s="375">
        <v>26693728</v>
      </c>
      <c r="H627" s="375">
        <v>68.357799999999997</v>
      </c>
    </row>
    <row r="628" spans="1:8" x14ac:dyDescent="0.25">
      <c r="A628" s="374" t="s">
        <v>1755</v>
      </c>
      <c r="B628" s="374" t="s">
        <v>560</v>
      </c>
      <c r="C628" s="375">
        <v>23890000</v>
      </c>
      <c r="D628" s="375">
        <v>12356272</v>
      </c>
      <c r="E628" s="375">
        <v>0</v>
      </c>
      <c r="F628" s="375">
        <v>12356272</v>
      </c>
      <c r="G628" s="375">
        <v>11533728</v>
      </c>
      <c r="H628" s="375">
        <v>48.278500000000001</v>
      </c>
    </row>
    <row r="629" spans="1:8" x14ac:dyDescent="0.25">
      <c r="A629" s="374" t="s">
        <v>1756</v>
      </c>
      <c r="B629" s="374" t="s">
        <v>559</v>
      </c>
      <c r="C629" s="375">
        <v>15160000</v>
      </c>
      <c r="D629" s="375">
        <v>0</v>
      </c>
      <c r="E629" s="375">
        <v>0</v>
      </c>
      <c r="F629" s="375">
        <v>0</v>
      </c>
      <c r="G629" s="375">
        <v>15160000</v>
      </c>
      <c r="H629" s="375">
        <v>100</v>
      </c>
    </row>
    <row r="630" spans="1:8" x14ac:dyDescent="0.25">
      <c r="A630" s="374" t="s">
        <v>1757</v>
      </c>
      <c r="B630" s="374" t="s">
        <v>1758</v>
      </c>
      <c r="C630" s="375">
        <v>25000000</v>
      </c>
      <c r="D630" s="375">
        <v>22410000</v>
      </c>
      <c r="E630" s="375">
        <v>0</v>
      </c>
      <c r="F630" s="375">
        <v>22410000</v>
      </c>
      <c r="G630" s="375">
        <v>2590000</v>
      </c>
      <c r="H630" s="375">
        <v>10.36</v>
      </c>
    </row>
    <row r="631" spans="1:8" x14ac:dyDescent="0.25">
      <c r="A631" s="374" t="s">
        <v>1759</v>
      </c>
      <c r="B631" s="374" t="s">
        <v>542</v>
      </c>
      <c r="C631" s="375">
        <v>4840000</v>
      </c>
      <c r="D631" s="375">
        <v>4300000</v>
      </c>
      <c r="E631" s="375">
        <v>0</v>
      </c>
      <c r="F631" s="375">
        <v>4300000</v>
      </c>
      <c r="G631" s="375">
        <v>540000</v>
      </c>
      <c r="H631" s="375">
        <v>11.157</v>
      </c>
    </row>
    <row r="632" spans="1:8" x14ac:dyDescent="0.25">
      <c r="A632" s="374" t="s">
        <v>1760</v>
      </c>
      <c r="B632" s="374" t="s">
        <v>561</v>
      </c>
      <c r="C632" s="375">
        <v>4840000</v>
      </c>
      <c r="D632" s="375">
        <v>4300000</v>
      </c>
      <c r="E632" s="375">
        <v>0</v>
      </c>
      <c r="F632" s="375">
        <v>4300000</v>
      </c>
      <c r="G632" s="375">
        <v>540000</v>
      </c>
      <c r="H632" s="375">
        <v>11.157</v>
      </c>
    </row>
    <row r="633" spans="1:8" x14ac:dyDescent="0.25">
      <c r="A633" s="374" t="s">
        <v>1761</v>
      </c>
      <c r="B633" s="374" t="s">
        <v>562</v>
      </c>
      <c r="C633" s="375">
        <v>4840000</v>
      </c>
      <c r="D633" s="375">
        <v>4300000</v>
      </c>
      <c r="E633" s="375">
        <v>0</v>
      </c>
      <c r="F633" s="375">
        <v>4300000</v>
      </c>
      <c r="G633" s="375">
        <v>540000</v>
      </c>
      <c r="H633" s="375">
        <v>11.157</v>
      </c>
    </row>
    <row r="634" spans="1:8" x14ac:dyDescent="0.25">
      <c r="A634" s="374" t="s">
        <v>1762</v>
      </c>
      <c r="B634" s="374" t="s">
        <v>543</v>
      </c>
      <c r="C634" s="375">
        <v>20160000</v>
      </c>
      <c r="D634" s="375">
        <v>18110000</v>
      </c>
      <c r="E634" s="375">
        <v>0</v>
      </c>
      <c r="F634" s="375">
        <v>18110000</v>
      </c>
      <c r="G634" s="375">
        <v>2050000</v>
      </c>
      <c r="H634" s="375">
        <v>10.168699999999999</v>
      </c>
    </row>
    <row r="635" spans="1:8" x14ac:dyDescent="0.25">
      <c r="A635" s="374" t="s">
        <v>1763</v>
      </c>
      <c r="B635" s="374" t="s">
        <v>544</v>
      </c>
      <c r="C635" s="375">
        <v>1380000</v>
      </c>
      <c r="D635" s="375">
        <v>1030000</v>
      </c>
      <c r="E635" s="375">
        <v>0</v>
      </c>
      <c r="F635" s="375">
        <v>1030000</v>
      </c>
      <c r="G635" s="375">
        <v>350000</v>
      </c>
      <c r="H635" s="375">
        <v>25.362300000000001</v>
      </c>
    </row>
    <row r="636" spans="1:8" x14ac:dyDescent="0.25">
      <c r="A636" s="374" t="s">
        <v>1764</v>
      </c>
      <c r="B636" s="374" t="s">
        <v>551</v>
      </c>
      <c r="C636" s="375">
        <v>1320000</v>
      </c>
      <c r="D636" s="375">
        <v>970000</v>
      </c>
      <c r="E636" s="375">
        <v>0</v>
      </c>
      <c r="F636" s="375">
        <v>970000</v>
      </c>
      <c r="G636" s="375">
        <v>350000</v>
      </c>
      <c r="H636" s="375">
        <v>26.5152</v>
      </c>
    </row>
    <row r="637" spans="1:8" x14ac:dyDescent="0.25">
      <c r="A637" s="374" t="s">
        <v>1765</v>
      </c>
      <c r="B637" s="374" t="s">
        <v>552</v>
      </c>
      <c r="C637" s="375">
        <v>60000</v>
      </c>
      <c r="D637" s="375">
        <v>60000</v>
      </c>
      <c r="E637" s="375">
        <v>0</v>
      </c>
      <c r="F637" s="375">
        <v>60000</v>
      </c>
      <c r="G637" s="375">
        <v>0</v>
      </c>
      <c r="H637" s="375">
        <v>0</v>
      </c>
    </row>
    <row r="638" spans="1:8" x14ac:dyDescent="0.25">
      <c r="A638" s="374" t="s">
        <v>1766</v>
      </c>
      <c r="B638" s="374" t="s">
        <v>593</v>
      </c>
      <c r="C638" s="375">
        <v>2000000</v>
      </c>
      <c r="D638" s="375">
        <v>1000000</v>
      </c>
      <c r="E638" s="375">
        <v>0</v>
      </c>
      <c r="F638" s="375">
        <v>1000000</v>
      </c>
      <c r="G638" s="375">
        <v>1000000</v>
      </c>
      <c r="H638" s="375">
        <v>50</v>
      </c>
    </row>
    <row r="639" spans="1:8" x14ac:dyDescent="0.25">
      <c r="A639" s="374" t="s">
        <v>1767</v>
      </c>
      <c r="B639" s="374" t="s">
        <v>620</v>
      </c>
      <c r="C639" s="375">
        <v>1500000</v>
      </c>
      <c r="D639" s="375">
        <v>1000000</v>
      </c>
      <c r="E639" s="375">
        <v>0</v>
      </c>
      <c r="F639" s="375">
        <v>1000000</v>
      </c>
      <c r="G639" s="375">
        <v>500000</v>
      </c>
      <c r="H639" s="375">
        <v>33.333300000000001</v>
      </c>
    </row>
    <row r="640" spans="1:8" x14ac:dyDescent="0.25">
      <c r="A640" s="374" t="s">
        <v>1768</v>
      </c>
      <c r="B640" s="374" t="s">
        <v>615</v>
      </c>
      <c r="C640" s="375">
        <v>500000</v>
      </c>
      <c r="D640" s="375">
        <v>0</v>
      </c>
      <c r="E640" s="375">
        <v>0</v>
      </c>
      <c r="F640" s="375">
        <v>0</v>
      </c>
      <c r="G640" s="375">
        <v>500000</v>
      </c>
      <c r="H640" s="375">
        <v>100</v>
      </c>
    </row>
    <row r="641" spans="1:8" x14ac:dyDescent="0.25">
      <c r="A641" s="374" t="s">
        <v>1769</v>
      </c>
      <c r="B641" s="374" t="s">
        <v>553</v>
      </c>
      <c r="C641" s="375">
        <v>1060000</v>
      </c>
      <c r="D641" s="375">
        <v>760000</v>
      </c>
      <c r="E641" s="375">
        <v>0</v>
      </c>
      <c r="F641" s="375">
        <v>760000</v>
      </c>
      <c r="G641" s="375">
        <v>300000</v>
      </c>
      <c r="H641" s="375">
        <v>28.3019</v>
      </c>
    </row>
    <row r="642" spans="1:8" x14ac:dyDescent="0.25">
      <c r="A642" s="374" t="s">
        <v>1770</v>
      </c>
      <c r="B642" s="374" t="s">
        <v>555</v>
      </c>
      <c r="C642" s="375">
        <v>760000</v>
      </c>
      <c r="D642" s="375">
        <v>760000</v>
      </c>
      <c r="E642" s="375">
        <v>0</v>
      </c>
      <c r="F642" s="375">
        <v>760000</v>
      </c>
      <c r="G642" s="375">
        <v>0</v>
      </c>
      <c r="H642" s="375">
        <v>0</v>
      </c>
    </row>
    <row r="643" spans="1:8" x14ac:dyDescent="0.25">
      <c r="A643" s="374" t="s">
        <v>1771</v>
      </c>
      <c r="B643" s="374" t="s">
        <v>616</v>
      </c>
      <c r="C643" s="375">
        <v>300000</v>
      </c>
      <c r="D643" s="375">
        <v>0</v>
      </c>
      <c r="E643" s="375">
        <v>0</v>
      </c>
      <c r="F643" s="375">
        <v>0</v>
      </c>
      <c r="G643" s="375">
        <v>300000</v>
      </c>
      <c r="H643" s="375">
        <v>100</v>
      </c>
    </row>
    <row r="644" spans="1:8" x14ac:dyDescent="0.25">
      <c r="A644" s="374" t="s">
        <v>1772</v>
      </c>
      <c r="B644" s="374" t="s">
        <v>564</v>
      </c>
      <c r="C644" s="375">
        <v>600000</v>
      </c>
      <c r="D644" s="375">
        <v>500000</v>
      </c>
      <c r="E644" s="375">
        <v>0</v>
      </c>
      <c r="F644" s="375">
        <v>500000</v>
      </c>
      <c r="G644" s="375">
        <v>100000</v>
      </c>
      <c r="H644" s="375">
        <v>16.666699999999999</v>
      </c>
    </row>
    <row r="645" spans="1:8" x14ac:dyDescent="0.25">
      <c r="A645" s="374" t="s">
        <v>1773</v>
      </c>
      <c r="B645" s="374" t="s">
        <v>565</v>
      </c>
      <c r="C645" s="375">
        <v>600000</v>
      </c>
      <c r="D645" s="375">
        <v>500000</v>
      </c>
      <c r="E645" s="375">
        <v>0</v>
      </c>
      <c r="F645" s="375">
        <v>500000</v>
      </c>
      <c r="G645" s="375">
        <v>100000</v>
      </c>
      <c r="H645" s="375">
        <v>16.666699999999999</v>
      </c>
    </row>
    <row r="646" spans="1:8" x14ac:dyDescent="0.25">
      <c r="A646" s="374" t="s">
        <v>1774</v>
      </c>
      <c r="B646" s="374" t="s">
        <v>629</v>
      </c>
      <c r="C646" s="375">
        <v>400000</v>
      </c>
      <c r="D646" s="375">
        <v>400000</v>
      </c>
      <c r="E646" s="375">
        <v>0</v>
      </c>
      <c r="F646" s="375">
        <v>400000</v>
      </c>
      <c r="G646" s="375">
        <v>0</v>
      </c>
      <c r="H646" s="375">
        <v>0</v>
      </c>
    </row>
    <row r="647" spans="1:8" x14ac:dyDescent="0.25">
      <c r="A647" s="374" t="s">
        <v>1775</v>
      </c>
      <c r="B647" s="374" t="s">
        <v>630</v>
      </c>
      <c r="C647" s="375">
        <v>400000</v>
      </c>
      <c r="D647" s="375">
        <v>400000</v>
      </c>
      <c r="E647" s="375">
        <v>0</v>
      </c>
      <c r="F647" s="375">
        <v>400000</v>
      </c>
      <c r="G647" s="375">
        <v>0</v>
      </c>
      <c r="H647" s="375">
        <v>0</v>
      </c>
    </row>
    <row r="648" spans="1:8" x14ac:dyDescent="0.25">
      <c r="A648" s="374" t="s">
        <v>1776</v>
      </c>
      <c r="B648" s="374" t="s">
        <v>631</v>
      </c>
      <c r="C648" s="375">
        <v>500000</v>
      </c>
      <c r="D648" s="375">
        <v>500000</v>
      </c>
      <c r="E648" s="375">
        <v>0</v>
      </c>
      <c r="F648" s="375">
        <v>500000</v>
      </c>
      <c r="G648" s="375">
        <v>0</v>
      </c>
      <c r="H648" s="375">
        <v>0</v>
      </c>
    </row>
    <row r="649" spans="1:8" x14ac:dyDescent="0.25">
      <c r="A649" s="374" t="s">
        <v>1777</v>
      </c>
      <c r="B649" s="374" t="s">
        <v>633</v>
      </c>
      <c r="C649" s="375">
        <v>500000</v>
      </c>
      <c r="D649" s="375">
        <v>500000</v>
      </c>
      <c r="E649" s="375">
        <v>0</v>
      </c>
      <c r="F649" s="375">
        <v>500000</v>
      </c>
      <c r="G649" s="375">
        <v>0</v>
      </c>
      <c r="H649" s="375">
        <v>0</v>
      </c>
    </row>
    <row r="650" spans="1:8" x14ac:dyDescent="0.25">
      <c r="A650" s="374" t="s">
        <v>1778</v>
      </c>
      <c r="B650" s="374" t="s">
        <v>556</v>
      </c>
      <c r="C650" s="375">
        <v>1720000</v>
      </c>
      <c r="D650" s="375">
        <v>1720000</v>
      </c>
      <c r="E650" s="375">
        <v>0</v>
      </c>
      <c r="F650" s="375">
        <v>1720000</v>
      </c>
      <c r="G650" s="375">
        <v>0</v>
      </c>
      <c r="H650" s="375">
        <v>0</v>
      </c>
    </row>
    <row r="651" spans="1:8" x14ac:dyDescent="0.25">
      <c r="A651" s="374" t="s">
        <v>1779</v>
      </c>
      <c r="B651" s="374" t="s">
        <v>557</v>
      </c>
      <c r="C651" s="375">
        <v>360000</v>
      </c>
      <c r="D651" s="375">
        <v>360000</v>
      </c>
      <c r="E651" s="375">
        <v>0</v>
      </c>
      <c r="F651" s="375">
        <v>360000</v>
      </c>
      <c r="G651" s="375">
        <v>0</v>
      </c>
      <c r="H651" s="375">
        <v>0</v>
      </c>
    </row>
    <row r="652" spans="1:8" x14ac:dyDescent="0.25">
      <c r="A652" s="374" t="s">
        <v>1780</v>
      </c>
      <c r="B652" s="374" t="s">
        <v>617</v>
      </c>
      <c r="C652" s="375">
        <v>1360000</v>
      </c>
      <c r="D652" s="375">
        <v>1360000</v>
      </c>
      <c r="E652" s="375">
        <v>0</v>
      </c>
      <c r="F652" s="375">
        <v>1360000</v>
      </c>
      <c r="G652" s="375">
        <v>0</v>
      </c>
      <c r="H652" s="375">
        <v>0</v>
      </c>
    </row>
    <row r="653" spans="1:8" x14ac:dyDescent="0.25">
      <c r="A653" s="374" t="s">
        <v>1781</v>
      </c>
      <c r="B653" s="374" t="s">
        <v>634</v>
      </c>
      <c r="C653" s="375">
        <v>4500000</v>
      </c>
      <c r="D653" s="375">
        <v>4200000</v>
      </c>
      <c r="E653" s="375">
        <v>0</v>
      </c>
      <c r="F653" s="375">
        <v>4200000</v>
      </c>
      <c r="G653" s="375">
        <v>300000</v>
      </c>
      <c r="H653" s="375">
        <v>6.6666999999999996</v>
      </c>
    </row>
    <row r="654" spans="1:8" x14ac:dyDescent="0.25">
      <c r="A654" s="374" t="s">
        <v>1782</v>
      </c>
      <c r="B654" s="374" t="s">
        <v>635</v>
      </c>
      <c r="C654" s="375">
        <v>4500000</v>
      </c>
      <c r="D654" s="375">
        <v>4200000</v>
      </c>
      <c r="E654" s="375">
        <v>0</v>
      </c>
      <c r="F654" s="375">
        <v>4200000</v>
      </c>
      <c r="G654" s="375">
        <v>300000</v>
      </c>
      <c r="H654" s="375">
        <v>6.6666999999999996</v>
      </c>
    </row>
    <row r="655" spans="1:8" x14ac:dyDescent="0.25">
      <c r="A655" s="374" t="s">
        <v>1783</v>
      </c>
      <c r="B655" s="374" t="s">
        <v>636</v>
      </c>
      <c r="C655" s="375">
        <v>8000000</v>
      </c>
      <c r="D655" s="375">
        <v>8000000</v>
      </c>
      <c r="E655" s="375">
        <v>0</v>
      </c>
      <c r="F655" s="375">
        <v>8000000</v>
      </c>
      <c r="G655" s="375">
        <v>0</v>
      </c>
      <c r="H655" s="375">
        <v>0</v>
      </c>
    </row>
    <row r="656" spans="1:8" x14ac:dyDescent="0.25">
      <c r="A656" s="374" t="s">
        <v>1784</v>
      </c>
      <c r="B656" s="374" t="s">
        <v>637</v>
      </c>
      <c r="C656" s="375">
        <v>8000000</v>
      </c>
      <c r="D656" s="375">
        <v>8000000</v>
      </c>
      <c r="E656" s="375">
        <v>0</v>
      </c>
      <c r="F656" s="375">
        <v>8000000</v>
      </c>
      <c r="G656" s="375">
        <v>0</v>
      </c>
      <c r="H656" s="375">
        <v>0</v>
      </c>
    </row>
    <row r="657" spans="1:8" x14ac:dyDescent="0.25">
      <c r="A657" s="374" t="s">
        <v>1785</v>
      </c>
      <c r="B657" s="374" t="s">
        <v>1786</v>
      </c>
      <c r="C657" s="375">
        <v>175000000</v>
      </c>
      <c r="D657" s="375">
        <v>19712000</v>
      </c>
      <c r="E657" s="375">
        <v>0</v>
      </c>
      <c r="F657" s="375">
        <v>19712000</v>
      </c>
      <c r="G657" s="375">
        <v>155288000</v>
      </c>
      <c r="H657" s="375">
        <v>88.736000000000004</v>
      </c>
    </row>
    <row r="658" spans="1:8" x14ac:dyDescent="0.25">
      <c r="A658" s="374" t="s">
        <v>1787</v>
      </c>
      <c r="B658" s="374" t="s">
        <v>542</v>
      </c>
      <c r="C658" s="375">
        <v>0</v>
      </c>
      <c r="D658" s="375">
        <v>0</v>
      </c>
      <c r="E658" s="375">
        <v>0</v>
      </c>
      <c r="F658" s="375">
        <v>0</v>
      </c>
      <c r="G658" s="375">
        <v>0</v>
      </c>
      <c r="H658" s="375">
        <v>0</v>
      </c>
    </row>
    <row r="659" spans="1:8" x14ac:dyDescent="0.25">
      <c r="A659" s="374" t="s">
        <v>1788</v>
      </c>
      <c r="B659" s="374" t="s">
        <v>561</v>
      </c>
      <c r="C659" s="375">
        <v>0</v>
      </c>
      <c r="D659" s="375">
        <v>0</v>
      </c>
      <c r="E659" s="375">
        <v>0</v>
      </c>
      <c r="F659" s="375">
        <v>0</v>
      </c>
      <c r="G659" s="375">
        <v>0</v>
      </c>
      <c r="H659" s="375">
        <v>0</v>
      </c>
    </row>
    <row r="660" spans="1:8" x14ac:dyDescent="0.25">
      <c r="A660" s="374" t="s">
        <v>1789</v>
      </c>
      <c r="B660" s="374" t="s">
        <v>562</v>
      </c>
      <c r="C660" s="375">
        <v>0</v>
      </c>
      <c r="D660" s="375">
        <v>0</v>
      </c>
      <c r="E660" s="375">
        <v>0</v>
      </c>
      <c r="F660" s="375">
        <v>0</v>
      </c>
      <c r="G660" s="375">
        <v>0</v>
      </c>
      <c r="H660" s="375">
        <v>0</v>
      </c>
    </row>
    <row r="661" spans="1:8" x14ac:dyDescent="0.25">
      <c r="A661" s="374" t="s">
        <v>1790</v>
      </c>
      <c r="B661" s="374" t="s">
        <v>543</v>
      </c>
      <c r="C661" s="375">
        <v>0</v>
      </c>
      <c r="D661" s="375">
        <v>0</v>
      </c>
      <c r="E661" s="375">
        <v>0</v>
      </c>
      <c r="F661" s="375">
        <v>0</v>
      </c>
      <c r="G661" s="375">
        <v>0</v>
      </c>
      <c r="H661" s="375">
        <v>0</v>
      </c>
    </row>
    <row r="662" spans="1:8" x14ac:dyDescent="0.25">
      <c r="A662" s="374" t="s">
        <v>1791</v>
      </c>
      <c r="B662" s="374" t="s">
        <v>544</v>
      </c>
      <c r="C662" s="375">
        <v>0</v>
      </c>
      <c r="D662" s="375">
        <v>0</v>
      </c>
      <c r="E662" s="375">
        <v>0</v>
      </c>
      <c r="F662" s="375">
        <v>0</v>
      </c>
      <c r="G662" s="375">
        <v>0</v>
      </c>
      <c r="H662" s="375">
        <v>0</v>
      </c>
    </row>
    <row r="663" spans="1:8" x14ac:dyDescent="0.25">
      <c r="A663" s="374" t="s">
        <v>1792</v>
      </c>
      <c r="B663" s="374" t="s">
        <v>551</v>
      </c>
      <c r="C663" s="375">
        <v>0</v>
      </c>
      <c r="D663" s="375">
        <v>0</v>
      </c>
      <c r="E663" s="375">
        <v>0</v>
      </c>
      <c r="F663" s="375">
        <v>0</v>
      </c>
      <c r="G663" s="375">
        <v>0</v>
      </c>
      <c r="H663" s="375">
        <v>0</v>
      </c>
    </row>
    <row r="664" spans="1:8" x14ac:dyDescent="0.25">
      <c r="A664" s="374" t="s">
        <v>1793</v>
      </c>
      <c r="B664" s="374" t="s">
        <v>552</v>
      </c>
      <c r="C664" s="375">
        <v>0</v>
      </c>
      <c r="D664" s="375">
        <v>0</v>
      </c>
      <c r="E664" s="375">
        <v>0</v>
      </c>
      <c r="F664" s="375">
        <v>0</v>
      </c>
      <c r="G664" s="375">
        <v>0</v>
      </c>
      <c r="H664" s="375">
        <v>0</v>
      </c>
    </row>
    <row r="665" spans="1:8" x14ac:dyDescent="0.25">
      <c r="A665" s="374" t="s">
        <v>1794</v>
      </c>
      <c r="B665" s="374" t="s">
        <v>553</v>
      </c>
      <c r="C665" s="375">
        <v>0</v>
      </c>
      <c r="D665" s="375">
        <v>0</v>
      </c>
      <c r="E665" s="375">
        <v>0</v>
      </c>
      <c r="F665" s="375">
        <v>0</v>
      </c>
      <c r="G665" s="375">
        <v>0</v>
      </c>
      <c r="H665" s="375">
        <v>0</v>
      </c>
    </row>
    <row r="666" spans="1:8" x14ac:dyDescent="0.25">
      <c r="A666" s="374" t="s">
        <v>1795</v>
      </c>
      <c r="B666" s="374" t="s">
        <v>555</v>
      </c>
      <c r="C666" s="375">
        <v>0</v>
      </c>
      <c r="D666" s="375">
        <v>0</v>
      </c>
      <c r="E666" s="375">
        <v>0</v>
      </c>
      <c r="F666" s="375">
        <v>0</v>
      </c>
      <c r="G666" s="375">
        <v>0</v>
      </c>
      <c r="H666" s="375">
        <v>0</v>
      </c>
    </row>
    <row r="667" spans="1:8" x14ac:dyDescent="0.25">
      <c r="A667" s="374" t="s">
        <v>1796</v>
      </c>
      <c r="B667" s="374" t="s">
        <v>556</v>
      </c>
      <c r="C667" s="375">
        <v>0</v>
      </c>
      <c r="D667" s="375">
        <v>0</v>
      </c>
      <c r="E667" s="375">
        <v>0</v>
      </c>
      <c r="F667" s="375">
        <v>0</v>
      </c>
      <c r="G667" s="375">
        <v>0</v>
      </c>
      <c r="H667" s="375">
        <v>0</v>
      </c>
    </row>
    <row r="668" spans="1:8" x14ac:dyDescent="0.25">
      <c r="A668" s="374" t="s">
        <v>1797</v>
      </c>
      <c r="B668" s="374" t="s">
        <v>557</v>
      </c>
      <c r="C668" s="375">
        <v>0</v>
      </c>
      <c r="D668" s="375">
        <v>0</v>
      </c>
      <c r="E668" s="375">
        <v>0</v>
      </c>
      <c r="F668" s="375">
        <v>0</v>
      </c>
      <c r="G668" s="375">
        <v>0</v>
      </c>
      <c r="H668" s="375">
        <v>0</v>
      </c>
    </row>
    <row r="669" spans="1:8" x14ac:dyDescent="0.25">
      <c r="A669" s="374" t="s">
        <v>1798</v>
      </c>
      <c r="B669" s="374" t="s">
        <v>558</v>
      </c>
      <c r="C669" s="375">
        <v>0</v>
      </c>
      <c r="D669" s="375">
        <v>0</v>
      </c>
      <c r="E669" s="375">
        <v>0</v>
      </c>
      <c r="F669" s="375">
        <v>0</v>
      </c>
      <c r="G669" s="375">
        <v>0</v>
      </c>
      <c r="H669" s="375">
        <v>0</v>
      </c>
    </row>
    <row r="670" spans="1:8" x14ac:dyDescent="0.25">
      <c r="A670" s="374" t="s">
        <v>1799</v>
      </c>
      <c r="B670" s="374" t="s">
        <v>559</v>
      </c>
      <c r="C670" s="375">
        <v>0</v>
      </c>
      <c r="D670" s="375">
        <v>0</v>
      </c>
      <c r="E670" s="375">
        <v>0</v>
      </c>
      <c r="F670" s="375">
        <v>0</v>
      </c>
      <c r="G670" s="375">
        <v>0</v>
      </c>
      <c r="H670" s="375">
        <v>0</v>
      </c>
    </row>
    <row r="671" spans="1:8" x14ac:dyDescent="0.25">
      <c r="A671" s="376" t="s">
        <v>1800</v>
      </c>
      <c r="B671" s="376" t="s">
        <v>568</v>
      </c>
      <c r="C671" s="377">
        <v>175000000</v>
      </c>
      <c r="D671" s="377">
        <v>19712000</v>
      </c>
      <c r="E671" s="377">
        <v>0</v>
      </c>
      <c r="F671" s="377">
        <v>19712000</v>
      </c>
      <c r="G671" s="377">
        <v>155288000</v>
      </c>
      <c r="H671" s="375">
        <v>88.736000000000004</v>
      </c>
    </row>
    <row r="672" spans="1:8" x14ac:dyDescent="0.25">
      <c r="A672" s="374" t="s">
        <v>1801</v>
      </c>
      <c r="B672" s="374" t="s">
        <v>1802</v>
      </c>
      <c r="C672" s="375">
        <v>0</v>
      </c>
      <c r="D672" s="375">
        <v>0</v>
      </c>
      <c r="E672" s="375">
        <v>0</v>
      </c>
      <c r="F672" s="375">
        <v>0</v>
      </c>
      <c r="G672" s="375">
        <v>0</v>
      </c>
      <c r="H672" s="375">
        <v>0</v>
      </c>
    </row>
    <row r="673" spans="1:8" x14ac:dyDescent="0.25">
      <c r="A673" s="374" t="s">
        <v>1803</v>
      </c>
      <c r="B673" s="374" t="s">
        <v>562</v>
      </c>
      <c r="C673" s="375">
        <v>0</v>
      </c>
      <c r="D673" s="375">
        <v>0</v>
      </c>
      <c r="E673" s="375">
        <v>0</v>
      </c>
      <c r="F673" s="375">
        <v>0</v>
      </c>
      <c r="G673" s="375">
        <v>0</v>
      </c>
      <c r="H673" s="375">
        <v>0</v>
      </c>
    </row>
    <row r="674" spans="1:8" x14ac:dyDescent="0.25">
      <c r="A674" s="374" t="s">
        <v>1803</v>
      </c>
      <c r="B674" s="374" t="s">
        <v>572</v>
      </c>
      <c r="C674" s="375">
        <v>0</v>
      </c>
      <c r="D674" s="375">
        <v>0</v>
      </c>
      <c r="E674" s="375">
        <v>0</v>
      </c>
      <c r="F674" s="375">
        <v>0</v>
      </c>
      <c r="G674" s="375">
        <v>0</v>
      </c>
      <c r="H674" s="375">
        <v>0</v>
      </c>
    </row>
    <row r="675" spans="1:8" x14ac:dyDescent="0.25">
      <c r="A675" s="374" t="s">
        <v>1803</v>
      </c>
      <c r="B675" s="374" t="s">
        <v>573</v>
      </c>
      <c r="C675" s="375">
        <v>0</v>
      </c>
      <c r="D675" s="375">
        <v>0</v>
      </c>
      <c r="E675" s="375">
        <v>0</v>
      </c>
      <c r="F675" s="375">
        <v>0</v>
      </c>
      <c r="G675" s="375">
        <v>0</v>
      </c>
      <c r="H675" s="375">
        <v>0</v>
      </c>
    </row>
    <row r="676" spans="1:8" x14ac:dyDescent="0.25">
      <c r="A676" s="374" t="s">
        <v>1804</v>
      </c>
      <c r="B676" s="374" t="s">
        <v>640</v>
      </c>
      <c r="C676" s="375">
        <v>175000000</v>
      </c>
      <c r="D676" s="375">
        <v>19712000</v>
      </c>
      <c r="E676" s="375">
        <v>0</v>
      </c>
      <c r="F676" s="375">
        <v>19712000</v>
      </c>
      <c r="G676" s="375">
        <v>155288000</v>
      </c>
      <c r="H676" s="375">
        <v>88.736000000000004</v>
      </c>
    </row>
    <row r="677" spans="1:8" x14ac:dyDescent="0.25">
      <c r="A677" s="374" t="s">
        <v>1805</v>
      </c>
      <c r="B677" s="374" t="s">
        <v>1806</v>
      </c>
      <c r="C677" s="375">
        <v>0</v>
      </c>
      <c r="D677" s="375">
        <v>0</v>
      </c>
      <c r="E677" s="375">
        <v>0</v>
      </c>
      <c r="F677" s="375">
        <v>0</v>
      </c>
      <c r="G677" s="375">
        <v>0</v>
      </c>
      <c r="H677" s="375">
        <v>0</v>
      </c>
    </row>
    <row r="678" spans="1:8" x14ac:dyDescent="0.25">
      <c r="A678" s="374" t="s">
        <v>1807</v>
      </c>
      <c r="B678" s="374" t="s">
        <v>562</v>
      </c>
      <c r="C678" s="375">
        <v>36535000</v>
      </c>
      <c r="D678" s="375">
        <v>0</v>
      </c>
      <c r="E678" s="375">
        <v>0</v>
      </c>
      <c r="F678" s="375">
        <v>0</v>
      </c>
      <c r="G678" s="375">
        <v>36535000</v>
      </c>
      <c r="H678" s="375">
        <v>100</v>
      </c>
    </row>
    <row r="679" spans="1:8" x14ac:dyDescent="0.25">
      <c r="A679" s="374" t="s">
        <v>1807</v>
      </c>
      <c r="B679" s="374" t="s">
        <v>592</v>
      </c>
      <c r="C679" s="375">
        <v>47000000</v>
      </c>
      <c r="D679" s="375">
        <v>0</v>
      </c>
      <c r="E679" s="375">
        <v>0</v>
      </c>
      <c r="F679" s="375">
        <v>0</v>
      </c>
      <c r="G679" s="375">
        <v>47000000</v>
      </c>
      <c r="H679" s="375">
        <v>100</v>
      </c>
    </row>
    <row r="680" spans="1:8" x14ac:dyDescent="0.25">
      <c r="A680" s="374" t="s">
        <v>1807</v>
      </c>
      <c r="B680" s="374" t="s">
        <v>563</v>
      </c>
      <c r="C680" s="375">
        <v>0</v>
      </c>
      <c r="D680" s="375">
        <v>0</v>
      </c>
      <c r="E680" s="375">
        <v>0</v>
      </c>
      <c r="F680" s="375">
        <v>0</v>
      </c>
      <c r="G680" s="375">
        <v>0</v>
      </c>
      <c r="H680" s="375">
        <v>0</v>
      </c>
    </row>
    <row r="681" spans="1:8" x14ac:dyDescent="0.25">
      <c r="A681" s="374" t="s">
        <v>1807</v>
      </c>
      <c r="B681" s="374" t="s">
        <v>551</v>
      </c>
      <c r="C681" s="375">
        <v>6690000</v>
      </c>
      <c r="D681" s="375">
        <v>5369500</v>
      </c>
      <c r="E681" s="375">
        <v>0</v>
      </c>
      <c r="F681" s="375">
        <v>5369500</v>
      </c>
      <c r="G681" s="375">
        <v>1320500</v>
      </c>
      <c r="H681" s="375">
        <v>19.738399999999999</v>
      </c>
    </row>
    <row r="682" spans="1:8" x14ac:dyDescent="0.25">
      <c r="A682" s="374" t="s">
        <v>1807</v>
      </c>
      <c r="B682" s="374" t="s">
        <v>552</v>
      </c>
      <c r="C682" s="375">
        <v>450000</v>
      </c>
      <c r="D682" s="375">
        <v>450000</v>
      </c>
      <c r="E682" s="375">
        <v>0</v>
      </c>
      <c r="F682" s="375">
        <v>450000</v>
      </c>
      <c r="G682" s="375">
        <v>0</v>
      </c>
      <c r="H682" s="375">
        <v>0</v>
      </c>
    </row>
    <row r="683" spans="1:8" x14ac:dyDescent="0.25">
      <c r="A683" s="374" t="s">
        <v>1807</v>
      </c>
      <c r="B683" s="374" t="s">
        <v>594</v>
      </c>
      <c r="C683" s="375">
        <v>6000000</v>
      </c>
      <c r="D683" s="375">
        <v>4180000</v>
      </c>
      <c r="E683" s="375">
        <v>0</v>
      </c>
      <c r="F683" s="375">
        <v>4180000</v>
      </c>
      <c r="G683" s="375">
        <v>1820000</v>
      </c>
      <c r="H683" s="375">
        <v>30.333300000000001</v>
      </c>
    </row>
    <row r="684" spans="1:8" x14ac:dyDescent="0.25">
      <c r="A684" s="374" t="s">
        <v>1807</v>
      </c>
      <c r="B684" s="374" t="s">
        <v>554</v>
      </c>
      <c r="C684" s="375">
        <v>0</v>
      </c>
      <c r="D684" s="375">
        <v>0</v>
      </c>
      <c r="E684" s="375">
        <v>0</v>
      </c>
      <c r="F684" s="375">
        <v>0</v>
      </c>
      <c r="G684" s="375">
        <v>0</v>
      </c>
      <c r="H684" s="375">
        <v>0</v>
      </c>
    </row>
    <row r="685" spans="1:8" x14ac:dyDescent="0.25">
      <c r="A685" s="374" t="s">
        <v>1807</v>
      </c>
      <c r="B685" s="374" t="s">
        <v>555</v>
      </c>
      <c r="C685" s="375">
        <v>5075000</v>
      </c>
      <c r="D685" s="375">
        <v>3712500</v>
      </c>
      <c r="E685" s="375">
        <v>0</v>
      </c>
      <c r="F685" s="375">
        <v>3712500</v>
      </c>
      <c r="G685" s="375">
        <v>1362500</v>
      </c>
      <c r="H685" s="375">
        <v>26.847300000000001</v>
      </c>
    </row>
    <row r="686" spans="1:8" x14ac:dyDescent="0.25">
      <c r="A686" s="374" t="s">
        <v>1807</v>
      </c>
      <c r="B686" s="374" t="s">
        <v>557</v>
      </c>
      <c r="C686" s="375">
        <v>34560000</v>
      </c>
      <c r="D686" s="375">
        <v>6000000</v>
      </c>
      <c r="E686" s="375">
        <v>0</v>
      </c>
      <c r="F686" s="375">
        <v>6000000</v>
      </c>
      <c r="G686" s="375">
        <v>28560000</v>
      </c>
      <c r="H686" s="375">
        <v>82.638900000000007</v>
      </c>
    </row>
    <row r="687" spans="1:8" x14ac:dyDescent="0.25">
      <c r="A687" s="374" t="s">
        <v>1807</v>
      </c>
      <c r="B687" s="374" t="s">
        <v>560</v>
      </c>
      <c r="C687" s="375">
        <v>27870000</v>
      </c>
      <c r="D687" s="375">
        <v>0</v>
      </c>
      <c r="E687" s="375">
        <v>0</v>
      </c>
      <c r="F687" s="375">
        <v>0</v>
      </c>
      <c r="G687" s="375">
        <v>27870000</v>
      </c>
      <c r="H687" s="375">
        <v>100</v>
      </c>
    </row>
    <row r="688" spans="1:8" x14ac:dyDescent="0.25">
      <c r="A688" s="374" t="s">
        <v>1807</v>
      </c>
      <c r="B688" s="374" t="s">
        <v>559</v>
      </c>
      <c r="C688" s="375">
        <v>10820000</v>
      </c>
      <c r="D688" s="375">
        <v>0</v>
      </c>
      <c r="E688" s="375">
        <v>0</v>
      </c>
      <c r="F688" s="375">
        <v>0</v>
      </c>
      <c r="G688" s="375">
        <v>10820000</v>
      </c>
      <c r="H688" s="375">
        <v>100</v>
      </c>
    </row>
    <row r="689" spans="1:8" x14ac:dyDescent="0.25">
      <c r="A689" s="374" t="s">
        <v>1807</v>
      </c>
      <c r="B689" s="374" t="s">
        <v>674</v>
      </c>
      <c r="C689" s="375">
        <v>0</v>
      </c>
      <c r="D689" s="375">
        <v>0</v>
      </c>
      <c r="E689" s="375">
        <v>0</v>
      </c>
      <c r="F689" s="375">
        <v>0</v>
      </c>
      <c r="G689" s="375">
        <v>0</v>
      </c>
      <c r="H689" s="375">
        <v>0</v>
      </c>
    </row>
    <row r="690" spans="1:8" x14ac:dyDescent="0.25">
      <c r="A690" s="374" t="s">
        <v>1808</v>
      </c>
      <c r="B690" s="374" t="s">
        <v>610</v>
      </c>
      <c r="C690" s="375">
        <v>0</v>
      </c>
      <c r="D690" s="375">
        <v>0</v>
      </c>
      <c r="E690" s="375">
        <v>0</v>
      </c>
      <c r="F690" s="375">
        <v>0</v>
      </c>
      <c r="G690" s="375">
        <v>0</v>
      </c>
      <c r="H690" s="375">
        <v>0</v>
      </c>
    </row>
    <row r="691" spans="1:8" x14ac:dyDescent="0.25">
      <c r="A691" s="374" t="s">
        <v>1809</v>
      </c>
      <c r="B691" s="374" t="s">
        <v>562</v>
      </c>
      <c r="C691" s="375">
        <v>0</v>
      </c>
      <c r="D691" s="375">
        <v>0</v>
      </c>
      <c r="E691" s="375">
        <v>0</v>
      </c>
      <c r="F691" s="375">
        <v>0</v>
      </c>
      <c r="G691" s="375">
        <v>0</v>
      </c>
      <c r="H691" s="375">
        <v>0</v>
      </c>
    </row>
    <row r="692" spans="1:8" x14ac:dyDescent="0.25">
      <c r="A692" s="374" t="s">
        <v>1809</v>
      </c>
      <c r="B692" s="374" t="s">
        <v>572</v>
      </c>
      <c r="C692" s="375">
        <v>0</v>
      </c>
      <c r="D692" s="375">
        <v>0</v>
      </c>
      <c r="E692" s="375">
        <v>0</v>
      </c>
      <c r="F692" s="375">
        <v>0</v>
      </c>
      <c r="G692" s="375">
        <v>0</v>
      </c>
      <c r="H692" s="375">
        <v>0</v>
      </c>
    </row>
    <row r="693" spans="1:8" x14ac:dyDescent="0.25">
      <c r="A693" s="374" t="s">
        <v>1809</v>
      </c>
      <c r="B693" s="374" t="s">
        <v>573</v>
      </c>
      <c r="C693" s="375">
        <v>0</v>
      </c>
      <c r="D693" s="375">
        <v>0</v>
      </c>
      <c r="E693" s="375">
        <v>0</v>
      </c>
      <c r="F693" s="375">
        <v>0</v>
      </c>
      <c r="G693" s="375">
        <v>0</v>
      </c>
      <c r="H693" s="375">
        <v>0</v>
      </c>
    </row>
    <row r="694" spans="1:8" x14ac:dyDescent="0.25">
      <c r="A694" s="374" t="s">
        <v>710</v>
      </c>
      <c r="B694" s="374" t="s">
        <v>711</v>
      </c>
      <c r="C694" s="375">
        <v>100000000</v>
      </c>
      <c r="D694" s="375">
        <v>0</v>
      </c>
      <c r="E694" s="375">
        <v>0</v>
      </c>
      <c r="F694" s="375">
        <v>0</v>
      </c>
      <c r="G694" s="375">
        <v>100000000</v>
      </c>
      <c r="H694" s="375">
        <v>100</v>
      </c>
    </row>
    <row r="695" spans="1:8" x14ac:dyDescent="0.25">
      <c r="A695" s="374" t="s">
        <v>712</v>
      </c>
      <c r="B695" s="374" t="s">
        <v>568</v>
      </c>
      <c r="C695" s="375">
        <v>100000000</v>
      </c>
      <c r="D695" s="375">
        <v>0</v>
      </c>
      <c r="E695" s="375">
        <v>0</v>
      </c>
      <c r="F695" s="375">
        <v>0</v>
      </c>
      <c r="G695" s="375">
        <v>100000000</v>
      </c>
      <c r="H695" s="375">
        <v>100</v>
      </c>
    </row>
    <row r="696" spans="1:8" x14ac:dyDescent="0.25">
      <c r="A696" s="374" t="s">
        <v>713</v>
      </c>
      <c r="B696" s="374" t="s">
        <v>640</v>
      </c>
      <c r="C696" s="375">
        <v>100000000</v>
      </c>
      <c r="D696" s="375">
        <v>0</v>
      </c>
      <c r="E696" s="375">
        <v>0</v>
      </c>
      <c r="F696" s="375">
        <v>0</v>
      </c>
      <c r="G696" s="375">
        <v>100000000</v>
      </c>
      <c r="H696" s="375">
        <v>100</v>
      </c>
    </row>
    <row r="697" spans="1:8" x14ac:dyDescent="0.25">
      <c r="A697" s="374" t="s">
        <v>714</v>
      </c>
      <c r="B697" s="374" t="s">
        <v>562</v>
      </c>
      <c r="C697" s="375">
        <v>1680000</v>
      </c>
      <c r="D697" s="375">
        <v>0</v>
      </c>
      <c r="E697" s="375">
        <v>0</v>
      </c>
      <c r="F697" s="375">
        <v>0</v>
      </c>
      <c r="G697" s="375">
        <v>1680000</v>
      </c>
      <c r="H697" s="375">
        <v>100</v>
      </c>
    </row>
    <row r="698" spans="1:8" x14ac:dyDescent="0.25">
      <c r="A698" s="374" t="s">
        <v>714</v>
      </c>
      <c r="B698" s="374" t="s">
        <v>572</v>
      </c>
      <c r="C698" s="375">
        <v>300000</v>
      </c>
      <c r="D698" s="375">
        <v>0</v>
      </c>
      <c r="E698" s="375">
        <v>0</v>
      </c>
      <c r="F698" s="375">
        <v>0</v>
      </c>
      <c r="G698" s="375">
        <v>300000</v>
      </c>
      <c r="H698" s="375">
        <v>100</v>
      </c>
    </row>
    <row r="699" spans="1:8" x14ac:dyDescent="0.25">
      <c r="A699" s="374" t="s">
        <v>714</v>
      </c>
      <c r="B699" s="374" t="s">
        <v>573</v>
      </c>
      <c r="C699" s="375">
        <v>725000</v>
      </c>
      <c r="D699" s="375">
        <v>0</v>
      </c>
      <c r="E699" s="375">
        <v>0</v>
      </c>
      <c r="F699" s="375">
        <v>0</v>
      </c>
      <c r="G699" s="375">
        <v>725000</v>
      </c>
      <c r="H699" s="375">
        <v>100</v>
      </c>
    </row>
    <row r="700" spans="1:8" x14ac:dyDescent="0.25">
      <c r="A700" s="374" t="s">
        <v>714</v>
      </c>
      <c r="B700" s="374" t="s">
        <v>676</v>
      </c>
      <c r="C700" s="375">
        <v>97295000</v>
      </c>
      <c r="D700" s="375">
        <v>0</v>
      </c>
      <c r="E700" s="375">
        <v>0</v>
      </c>
      <c r="F700" s="375">
        <v>0</v>
      </c>
      <c r="G700" s="375">
        <v>97295000</v>
      </c>
      <c r="H700" s="375">
        <v>100</v>
      </c>
    </row>
    <row r="701" spans="1:8" x14ac:dyDescent="0.25">
      <c r="A701" s="374" t="s">
        <v>715</v>
      </c>
      <c r="B701" s="374" t="s">
        <v>716</v>
      </c>
      <c r="C701" s="375">
        <v>242910000</v>
      </c>
      <c r="D701" s="375">
        <v>0</v>
      </c>
      <c r="E701" s="375">
        <v>0</v>
      </c>
      <c r="F701" s="375">
        <v>0</v>
      </c>
      <c r="G701" s="375">
        <v>242910000</v>
      </c>
      <c r="H701" s="375">
        <v>100</v>
      </c>
    </row>
    <row r="702" spans="1:8" x14ac:dyDescent="0.25">
      <c r="A702" s="374" t="s">
        <v>717</v>
      </c>
      <c r="B702" s="374" t="s">
        <v>568</v>
      </c>
      <c r="C702" s="375">
        <v>242910000</v>
      </c>
      <c r="D702" s="375">
        <v>0</v>
      </c>
      <c r="E702" s="375">
        <v>0</v>
      </c>
      <c r="F702" s="375">
        <v>0</v>
      </c>
      <c r="G702" s="375">
        <v>242910000</v>
      </c>
      <c r="H702" s="375">
        <v>100</v>
      </c>
    </row>
    <row r="703" spans="1:8" x14ac:dyDescent="0.25">
      <c r="A703" s="374" t="s">
        <v>718</v>
      </c>
      <c r="B703" s="374" t="s">
        <v>640</v>
      </c>
      <c r="C703" s="375">
        <v>242910000</v>
      </c>
      <c r="D703" s="375">
        <v>0</v>
      </c>
      <c r="E703" s="375">
        <v>0</v>
      </c>
      <c r="F703" s="375">
        <v>0</v>
      </c>
      <c r="G703" s="375">
        <v>242910000</v>
      </c>
      <c r="H703" s="375">
        <v>100</v>
      </c>
    </row>
    <row r="704" spans="1:8" x14ac:dyDescent="0.25">
      <c r="A704" s="374" t="s">
        <v>719</v>
      </c>
      <c r="B704" s="374" t="s">
        <v>562</v>
      </c>
      <c r="C704" s="375">
        <v>1435000</v>
      </c>
      <c r="D704" s="375">
        <v>0</v>
      </c>
      <c r="E704" s="375">
        <v>0</v>
      </c>
      <c r="F704" s="375">
        <v>0</v>
      </c>
      <c r="G704" s="375">
        <v>1435000</v>
      </c>
      <c r="H704" s="375">
        <v>100</v>
      </c>
    </row>
    <row r="705" spans="1:8" x14ac:dyDescent="0.25">
      <c r="A705" s="374" t="s">
        <v>719</v>
      </c>
      <c r="B705" s="374" t="s">
        <v>572</v>
      </c>
      <c r="C705" s="375">
        <v>1800000</v>
      </c>
      <c r="D705" s="375">
        <v>0</v>
      </c>
      <c r="E705" s="375">
        <v>0</v>
      </c>
      <c r="F705" s="375">
        <v>0</v>
      </c>
      <c r="G705" s="375">
        <v>1800000</v>
      </c>
      <c r="H705" s="375">
        <v>100</v>
      </c>
    </row>
    <row r="706" spans="1:8" x14ac:dyDescent="0.25">
      <c r="A706" s="374" t="s">
        <v>719</v>
      </c>
      <c r="B706" s="374" t="s">
        <v>573</v>
      </c>
      <c r="C706" s="375">
        <v>1200000</v>
      </c>
      <c r="D706" s="375">
        <v>0</v>
      </c>
      <c r="E706" s="375">
        <v>0</v>
      </c>
      <c r="F706" s="375">
        <v>0</v>
      </c>
      <c r="G706" s="375">
        <v>1200000</v>
      </c>
      <c r="H706" s="375">
        <v>100</v>
      </c>
    </row>
    <row r="707" spans="1:8" x14ac:dyDescent="0.25">
      <c r="A707" s="374" t="s">
        <v>719</v>
      </c>
      <c r="B707" s="374" t="s">
        <v>551</v>
      </c>
      <c r="C707" s="375">
        <v>195000</v>
      </c>
      <c r="D707" s="375">
        <v>0</v>
      </c>
      <c r="E707" s="375">
        <v>0</v>
      </c>
      <c r="F707" s="375">
        <v>0</v>
      </c>
      <c r="G707" s="375">
        <v>195000</v>
      </c>
      <c r="H707" s="375">
        <v>100</v>
      </c>
    </row>
    <row r="708" spans="1:8" x14ac:dyDescent="0.25">
      <c r="A708" s="374" t="s">
        <v>719</v>
      </c>
      <c r="B708" s="374" t="s">
        <v>555</v>
      </c>
      <c r="C708" s="375">
        <v>500000</v>
      </c>
      <c r="D708" s="375">
        <v>0</v>
      </c>
      <c r="E708" s="375">
        <v>0</v>
      </c>
      <c r="F708" s="375">
        <v>0</v>
      </c>
      <c r="G708" s="375">
        <v>500000</v>
      </c>
      <c r="H708" s="375">
        <v>100</v>
      </c>
    </row>
    <row r="709" spans="1:8" x14ac:dyDescent="0.25">
      <c r="A709" s="374" t="s">
        <v>719</v>
      </c>
      <c r="B709" s="374" t="s">
        <v>674</v>
      </c>
      <c r="C709" s="375">
        <v>6000000</v>
      </c>
      <c r="D709" s="375">
        <v>0</v>
      </c>
      <c r="E709" s="375">
        <v>0</v>
      </c>
      <c r="F709" s="375">
        <v>0</v>
      </c>
      <c r="G709" s="375">
        <v>6000000</v>
      </c>
      <c r="H709" s="375">
        <v>100</v>
      </c>
    </row>
    <row r="710" spans="1:8" x14ac:dyDescent="0.25">
      <c r="A710" s="374" t="s">
        <v>719</v>
      </c>
      <c r="B710" s="374" t="s">
        <v>675</v>
      </c>
      <c r="C710" s="375">
        <v>4000000</v>
      </c>
      <c r="D710" s="375">
        <v>0</v>
      </c>
      <c r="E710" s="375">
        <v>0</v>
      </c>
      <c r="F710" s="375">
        <v>0</v>
      </c>
      <c r="G710" s="375">
        <v>4000000</v>
      </c>
      <c r="H710" s="375">
        <v>100</v>
      </c>
    </row>
    <row r="711" spans="1:8" x14ac:dyDescent="0.25">
      <c r="A711" s="374" t="s">
        <v>719</v>
      </c>
      <c r="B711" s="374" t="s">
        <v>676</v>
      </c>
      <c r="C711" s="375">
        <v>227780000</v>
      </c>
      <c r="D711" s="375">
        <v>0</v>
      </c>
      <c r="E711" s="375">
        <v>0</v>
      </c>
      <c r="F711" s="375">
        <v>0</v>
      </c>
      <c r="G711" s="375">
        <v>227780000</v>
      </c>
      <c r="H711" s="375">
        <v>100</v>
      </c>
    </row>
    <row r="712" spans="1:8" x14ac:dyDescent="0.25">
      <c r="A712" s="374" t="s">
        <v>720</v>
      </c>
      <c r="B712" s="374" t="s">
        <v>721</v>
      </c>
      <c r="C712" s="375">
        <v>100000000</v>
      </c>
      <c r="D712" s="375">
        <v>8075580</v>
      </c>
      <c r="E712" s="375">
        <v>0</v>
      </c>
      <c r="F712" s="375">
        <v>8075580</v>
      </c>
      <c r="G712" s="375">
        <v>91924420</v>
      </c>
      <c r="H712" s="375">
        <v>91.924400000000006</v>
      </c>
    </row>
    <row r="713" spans="1:8" x14ac:dyDescent="0.25">
      <c r="A713" s="374" t="s">
        <v>1810</v>
      </c>
      <c r="B713" s="374" t="s">
        <v>542</v>
      </c>
      <c r="C713" s="375">
        <v>3255000</v>
      </c>
      <c r="D713" s="375">
        <v>0</v>
      </c>
      <c r="E713" s="375">
        <v>0</v>
      </c>
      <c r="F713" s="375">
        <v>0</v>
      </c>
      <c r="G713" s="375">
        <v>3255000</v>
      </c>
      <c r="H713" s="375">
        <v>100</v>
      </c>
    </row>
    <row r="714" spans="1:8" x14ac:dyDescent="0.25">
      <c r="A714" s="374" t="s">
        <v>1811</v>
      </c>
      <c r="B714" s="374" t="s">
        <v>561</v>
      </c>
      <c r="C714" s="375">
        <v>1755000</v>
      </c>
      <c r="D714" s="375">
        <v>0</v>
      </c>
      <c r="E714" s="375">
        <v>0</v>
      </c>
      <c r="F714" s="375">
        <v>0</v>
      </c>
      <c r="G714" s="375">
        <v>1755000</v>
      </c>
      <c r="H714" s="375">
        <v>100</v>
      </c>
    </row>
    <row r="715" spans="1:8" x14ac:dyDescent="0.25">
      <c r="A715" s="374" t="s">
        <v>1812</v>
      </c>
      <c r="B715" s="374" t="s">
        <v>562</v>
      </c>
      <c r="C715" s="375">
        <v>1755000</v>
      </c>
      <c r="D715" s="375">
        <v>0</v>
      </c>
      <c r="E715" s="375">
        <v>0</v>
      </c>
      <c r="F715" s="375">
        <v>0</v>
      </c>
      <c r="G715" s="375">
        <v>1755000</v>
      </c>
      <c r="H715" s="375">
        <v>100</v>
      </c>
    </row>
    <row r="716" spans="1:8" x14ac:dyDescent="0.25">
      <c r="A716" s="374" t="s">
        <v>1813</v>
      </c>
      <c r="B716" s="374" t="s">
        <v>547</v>
      </c>
      <c r="C716" s="375">
        <v>1500000</v>
      </c>
      <c r="D716" s="375">
        <v>0</v>
      </c>
      <c r="E716" s="375">
        <v>0</v>
      </c>
      <c r="F716" s="375">
        <v>0</v>
      </c>
      <c r="G716" s="375">
        <v>1500000</v>
      </c>
      <c r="H716" s="375">
        <v>100</v>
      </c>
    </row>
    <row r="717" spans="1:8" x14ac:dyDescent="0.25">
      <c r="A717" s="374" t="s">
        <v>1814</v>
      </c>
      <c r="B717" s="374" t="s">
        <v>592</v>
      </c>
      <c r="C717" s="375">
        <v>1500000</v>
      </c>
      <c r="D717" s="375">
        <v>0</v>
      </c>
      <c r="E717" s="375">
        <v>0</v>
      </c>
      <c r="F717" s="375">
        <v>0</v>
      </c>
      <c r="G717" s="375">
        <v>1500000</v>
      </c>
      <c r="H717" s="375">
        <v>100</v>
      </c>
    </row>
    <row r="718" spans="1:8" x14ac:dyDescent="0.25">
      <c r="A718" s="374" t="s">
        <v>1815</v>
      </c>
      <c r="B718" s="374" t="s">
        <v>543</v>
      </c>
      <c r="C718" s="375">
        <v>96745000</v>
      </c>
      <c r="D718" s="375">
        <v>8075580</v>
      </c>
      <c r="E718" s="375">
        <v>0</v>
      </c>
      <c r="F718" s="375">
        <v>8075580</v>
      </c>
      <c r="G718" s="375">
        <v>88669420</v>
      </c>
      <c r="H718" s="375">
        <v>91.652699999999996</v>
      </c>
    </row>
    <row r="719" spans="1:8" x14ac:dyDescent="0.25">
      <c r="A719" s="374" t="s">
        <v>1816</v>
      </c>
      <c r="B719" s="374" t="s">
        <v>544</v>
      </c>
      <c r="C719" s="375">
        <v>1384200</v>
      </c>
      <c r="D719" s="375">
        <v>550000</v>
      </c>
      <c r="E719" s="375">
        <v>0</v>
      </c>
      <c r="F719" s="375">
        <v>550000</v>
      </c>
      <c r="G719" s="375">
        <v>834200</v>
      </c>
      <c r="H719" s="375">
        <v>60.265900000000002</v>
      </c>
    </row>
    <row r="720" spans="1:8" x14ac:dyDescent="0.25">
      <c r="A720" s="374" t="s">
        <v>1817</v>
      </c>
      <c r="B720" s="374" t="s">
        <v>551</v>
      </c>
      <c r="C720" s="375">
        <v>1384200</v>
      </c>
      <c r="D720" s="375">
        <v>550000</v>
      </c>
      <c r="E720" s="375">
        <v>0</v>
      </c>
      <c r="F720" s="375">
        <v>550000</v>
      </c>
      <c r="G720" s="375">
        <v>834200</v>
      </c>
      <c r="H720" s="375">
        <v>60.265900000000002</v>
      </c>
    </row>
    <row r="721" spans="1:8" x14ac:dyDescent="0.25">
      <c r="A721" s="374" t="s">
        <v>1818</v>
      </c>
      <c r="B721" s="374" t="s">
        <v>553</v>
      </c>
      <c r="C721" s="375">
        <v>7300800</v>
      </c>
      <c r="D721" s="375">
        <v>1350000</v>
      </c>
      <c r="E721" s="375">
        <v>0</v>
      </c>
      <c r="F721" s="375">
        <v>1350000</v>
      </c>
      <c r="G721" s="375">
        <v>5950800</v>
      </c>
      <c r="H721" s="375">
        <v>81.508899999999997</v>
      </c>
    </row>
    <row r="722" spans="1:8" x14ac:dyDescent="0.25">
      <c r="A722" s="374" t="s">
        <v>1819</v>
      </c>
      <c r="B722" s="374" t="s">
        <v>554</v>
      </c>
      <c r="C722" s="375">
        <v>1700000</v>
      </c>
      <c r="D722" s="375">
        <v>0</v>
      </c>
      <c r="E722" s="375">
        <v>0</v>
      </c>
      <c r="F722" s="375">
        <v>0</v>
      </c>
      <c r="G722" s="375">
        <v>1700000</v>
      </c>
      <c r="H722" s="375">
        <v>100</v>
      </c>
    </row>
    <row r="723" spans="1:8" x14ac:dyDescent="0.25">
      <c r="A723" s="374" t="s">
        <v>1820</v>
      </c>
      <c r="B723" s="374" t="s">
        <v>555</v>
      </c>
      <c r="C723" s="375">
        <v>5600800</v>
      </c>
      <c r="D723" s="375">
        <v>1350000</v>
      </c>
      <c r="E723" s="375">
        <v>0</v>
      </c>
      <c r="F723" s="375">
        <v>1350000</v>
      </c>
      <c r="G723" s="375">
        <v>4250800</v>
      </c>
      <c r="H723" s="375">
        <v>75.896299999999997</v>
      </c>
    </row>
    <row r="724" spans="1:8" x14ac:dyDescent="0.25">
      <c r="A724" s="374" t="s">
        <v>1821</v>
      </c>
      <c r="B724" s="374" t="s">
        <v>556</v>
      </c>
      <c r="C724" s="375">
        <v>53640000</v>
      </c>
      <c r="D724" s="375">
        <v>488000</v>
      </c>
      <c r="E724" s="375">
        <v>0</v>
      </c>
      <c r="F724" s="375">
        <v>488000</v>
      </c>
      <c r="G724" s="375">
        <v>53152000</v>
      </c>
      <c r="H724" s="375">
        <v>99.090199999999996</v>
      </c>
    </row>
    <row r="725" spans="1:8" x14ac:dyDescent="0.25">
      <c r="A725" s="374" t="s">
        <v>1822</v>
      </c>
      <c r="B725" s="374" t="s">
        <v>557</v>
      </c>
      <c r="C725" s="375">
        <v>2640000</v>
      </c>
      <c r="D725" s="375">
        <v>488000</v>
      </c>
      <c r="E725" s="375">
        <v>0</v>
      </c>
      <c r="F725" s="375">
        <v>488000</v>
      </c>
      <c r="G725" s="375">
        <v>2152000</v>
      </c>
      <c r="H725" s="375">
        <v>81.515199999999993</v>
      </c>
    </row>
    <row r="726" spans="1:8" x14ac:dyDescent="0.25">
      <c r="A726" s="374" t="s">
        <v>1823</v>
      </c>
      <c r="B726" s="374" t="s">
        <v>617</v>
      </c>
      <c r="C726" s="375">
        <v>51000000</v>
      </c>
      <c r="D726" s="375">
        <v>0</v>
      </c>
      <c r="E726" s="375">
        <v>0</v>
      </c>
      <c r="F726" s="375">
        <v>0</v>
      </c>
      <c r="G726" s="375">
        <v>51000000</v>
      </c>
      <c r="H726" s="375">
        <v>100</v>
      </c>
    </row>
    <row r="727" spans="1:8" x14ac:dyDescent="0.25">
      <c r="A727" s="374" t="s">
        <v>1824</v>
      </c>
      <c r="B727" s="374" t="s">
        <v>558</v>
      </c>
      <c r="C727" s="375">
        <v>6920000</v>
      </c>
      <c r="D727" s="375">
        <v>5687580</v>
      </c>
      <c r="E727" s="375">
        <v>0</v>
      </c>
      <c r="F727" s="375">
        <v>5687580</v>
      </c>
      <c r="G727" s="375">
        <v>1232420</v>
      </c>
      <c r="H727" s="375">
        <v>17.8095</v>
      </c>
    </row>
    <row r="728" spans="1:8" x14ac:dyDescent="0.25">
      <c r="A728" s="374" t="s">
        <v>1825</v>
      </c>
      <c r="B728" s="374" t="s">
        <v>559</v>
      </c>
      <c r="C728" s="375">
        <v>6920000</v>
      </c>
      <c r="D728" s="375">
        <v>5687580</v>
      </c>
      <c r="E728" s="375">
        <v>0</v>
      </c>
      <c r="F728" s="375">
        <v>5687580</v>
      </c>
      <c r="G728" s="375">
        <v>1232420</v>
      </c>
      <c r="H728" s="375">
        <v>17.8095</v>
      </c>
    </row>
    <row r="729" spans="1:8" x14ac:dyDescent="0.25">
      <c r="A729" s="374" t="s">
        <v>1826</v>
      </c>
      <c r="B729" s="374" t="s">
        <v>566</v>
      </c>
      <c r="C729" s="375">
        <v>27500000</v>
      </c>
      <c r="D729" s="375">
        <v>0</v>
      </c>
      <c r="E729" s="375">
        <v>0</v>
      </c>
      <c r="F729" s="375">
        <v>0</v>
      </c>
      <c r="G729" s="375">
        <v>27500000</v>
      </c>
      <c r="H729" s="375">
        <v>100</v>
      </c>
    </row>
    <row r="730" spans="1:8" x14ac:dyDescent="0.25">
      <c r="A730" s="374" t="s">
        <v>1827</v>
      </c>
      <c r="B730" s="374" t="s">
        <v>1325</v>
      </c>
      <c r="C730" s="375">
        <v>27500000</v>
      </c>
      <c r="D730" s="375">
        <v>0</v>
      </c>
      <c r="E730" s="375">
        <v>0</v>
      </c>
      <c r="F730" s="375">
        <v>0</v>
      </c>
      <c r="G730" s="375">
        <v>27500000</v>
      </c>
      <c r="H730" s="375">
        <v>100</v>
      </c>
    </row>
    <row r="731" spans="1:8" x14ac:dyDescent="0.25">
      <c r="A731" s="374" t="s">
        <v>722</v>
      </c>
      <c r="B731" s="374" t="s">
        <v>723</v>
      </c>
      <c r="C731" s="375">
        <v>50000000</v>
      </c>
      <c r="D731" s="375">
        <v>8538270</v>
      </c>
      <c r="E731" s="375">
        <v>0</v>
      </c>
      <c r="F731" s="375">
        <v>8538270</v>
      </c>
      <c r="G731" s="375">
        <v>41461730</v>
      </c>
      <c r="H731" s="375">
        <v>82.923500000000004</v>
      </c>
    </row>
    <row r="732" spans="1:8" x14ac:dyDescent="0.25">
      <c r="A732" s="374" t="s">
        <v>1828</v>
      </c>
      <c r="B732" s="374" t="s">
        <v>542</v>
      </c>
      <c r="C732" s="375">
        <v>27600000</v>
      </c>
      <c r="D732" s="375">
        <v>500000</v>
      </c>
      <c r="E732" s="375">
        <v>0</v>
      </c>
      <c r="F732" s="375">
        <v>500000</v>
      </c>
      <c r="G732" s="375">
        <v>27100000</v>
      </c>
      <c r="H732" s="375">
        <v>98.188400000000001</v>
      </c>
    </row>
    <row r="733" spans="1:8" x14ac:dyDescent="0.25">
      <c r="A733" s="374" t="s">
        <v>1829</v>
      </c>
      <c r="B733" s="374" t="s">
        <v>561</v>
      </c>
      <c r="C733" s="375">
        <v>2350000</v>
      </c>
      <c r="D733" s="375">
        <v>500000</v>
      </c>
      <c r="E733" s="375">
        <v>0</v>
      </c>
      <c r="F733" s="375">
        <v>500000</v>
      </c>
      <c r="G733" s="375">
        <v>1850000</v>
      </c>
      <c r="H733" s="375">
        <v>78.723399999999998</v>
      </c>
    </row>
    <row r="734" spans="1:8" x14ac:dyDescent="0.25">
      <c r="A734" s="374" t="s">
        <v>1830</v>
      </c>
      <c r="B734" s="374" t="s">
        <v>562</v>
      </c>
      <c r="C734" s="375">
        <v>1750000</v>
      </c>
      <c r="D734" s="375">
        <v>0</v>
      </c>
      <c r="E734" s="375">
        <v>0</v>
      </c>
      <c r="F734" s="375">
        <v>0</v>
      </c>
      <c r="G734" s="375">
        <v>1750000</v>
      </c>
      <c r="H734" s="375">
        <v>100</v>
      </c>
    </row>
    <row r="735" spans="1:8" x14ac:dyDescent="0.25">
      <c r="A735" s="374" t="s">
        <v>1831</v>
      </c>
      <c r="B735" s="374" t="s">
        <v>572</v>
      </c>
      <c r="C735" s="375">
        <v>400000</v>
      </c>
      <c r="D735" s="375">
        <v>300000</v>
      </c>
      <c r="E735" s="375">
        <v>0</v>
      </c>
      <c r="F735" s="375">
        <v>300000</v>
      </c>
      <c r="G735" s="375">
        <v>100000</v>
      </c>
      <c r="H735" s="375">
        <v>25</v>
      </c>
    </row>
    <row r="736" spans="1:8" x14ac:dyDescent="0.25">
      <c r="A736" s="374" t="s">
        <v>1832</v>
      </c>
      <c r="B736" s="374" t="s">
        <v>573</v>
      </c>
      <c r="C736" s="375">
        <v>200000</v>
      </c>
      <c r="D736" s="375">
        <v>200000</v>
      </c>
      <c r="E736" s="375">
        <v>0</v>
      </c>
      <c r="F736" s="375">
        <v>200000</v>
      </c>
      <c r="G736" s="375">
        <v>0</v>
      </c>
      <c r="H736" s="375">
        <v>0</v>
      </c>
    </row>
    <row r="737" spans="1:8" x14ac:dyDescent="0.25">
      <c r="A737" s="374" t="s">
        <v>1833</v>
      </c>
      <c r="B737" s="374" t="s">
        <v>547</v>
      </c>
      <c r="C737" s="375">
        <v>25250000</v>
      </c>
      <c r="D737" s="375">
        <v>0</v>
      </c>
      <c r="E737" s="375">
        <v>0</v>
      </c>
      <c r="F737" s="375">
        <v>0</v>
      </c>
      <c r="G737" s="375">
        <v>25250000</v>
      </c>
      <c r="H737" s="375">
        <v>100</v>
      </c>
    </row>
    <row r="738" spans="1:8" x14ac:dyDescent="0.25">
      <c r="A738" s="374" t="s">
        <v>1834</v>
      </c>
      <c r="B738" s="374" t="s">
        <v>592</v>
      </c>
      <c r="C738" s="375">
        <v>25250000</v>
      </c>
      <c r="D738" s="375">
        <v>0</v>
      </c>
      <c r="E738" s="375">
        <v>0</v>
      </c>
      <c r="F738" s="375">
        <v>0</v>
      </c>
      <c r="G738" s="375">
        <v>25250000</v>
      </c>
      <c r="H738" s="375">
        <v>100</v>
      </c>
    </row>
    <row r="739" spans="1:8" x14ac:dyDescent="0.25">
      <c r="A739" s="374" t="s">
        <v>1835</v>
      </c>
      <c r="B739" s="374" t="s">
        <v>543</v>
      </c>
      <c r="C739" s="375">
        <v>22400000</v>
      </c>
      <c r="D739" s="375">
        <v>8038270</v>
      </c>
      <c r="E739" s="375">
        <v>0</v>
      </c>
      <c r="F739" s="375">
        <v>8038270</v>
      </c>
      <c r="G739" s="375">
        <v>14361730</v>
      </c>
      <c r="H739" s="375">
        <v>64.114900000000006</v>
      </c>
    </row>
    <row r="740" spans="1:8" x14ac:dyDescent="0.25">
      <c r="A740" s="374" t="s">
        <v>1836</v>
      </c>
      <c r="B740" s="374" t="s">
        <v>544</v>
      </c>
      <c r="C740" s="375">
        <v>200000</v>
      </c>
      <c r="D740" s="375">
        <v>0</v>
      </c>
      <c r="E740" s="375">
        <v>0</v>
      </c>
      <c r="F740" s="375">
        <v>0</v>
      </c>
      <c r="G740" s="375">
        <v>200000</v>
      </c>
      <c r="H740" s="375">
        <v>100</v>
      </c>
    </row>
    <row r="741" spans="1:8" x14ac:dyDescent="0.25">
      <c r="A741" s="374" t="s">
        <v>1837</v>
      </c>
      <c r="B741" s="374" t="s">
        <v>551</v>
      </c>
      <c r="C741" s="375">
        <v>200000</v>
      </c>
      <c r="D741" s="375">
        <v>0</v>
      </c>
      <c r="E741" s="375">
        <v>0</v>
      </c>
      <c r="F741" s="375">
        <v>0</v>
      </c>
      <c r="G741" s="375">
        <v>200000</v>
      </c>
      <c r="H741" s="375">
        <v>100</v>
      </c>
    </row>
    <row r="742" spans="1:8" x14ac:dyDescent="0.25">
      <c r="A742" s="374" t="s">
        <v>1838</v>
      </c>
      <c r="B742" s="374" t="s">
        <v>553</v>
      </c>
      <c r="C742" s="375">
        <v>500000</v>
      </c>
      <c r="D742" s="375">
        <v>0</v>
      </c>
      <c r="E742" s="375">
        <v>0</v>
      </c>
      <c r="F742" s="375">
        <v>0</v>
      </c>
      <c r="G742" s="375">
        <v>500000</v>
      </c>
      <c r="H742" s="375">
        <v>100</v>
      </c>
    </row>
    <row r="743" spans="1:8" x14ac:dyDescent="0.25">
      <c r="A743" s="374" t="s">
        <v>1839</v>
      </c>
      <c r="B743" s="374" t="s">
        <v>555</v>
      </c>
      <c r="C743" s="375">
        <v>500000</v>
      </c>
      <c r="D743" s="375">
        <v>0</v>
      </c>
      <c r="E743" s="375">
        <v>0</v>
      </c>
      <c r="F743" s="375">
        <v>0</v>
      </c>
      <c r="G743" s="375">
        <v>500000</v>
      </c>
      <c r="H743" s="375">
        <v>100</v>
      </c>
    </row>
    <row r="744" spans="1:8" x14ac:dyDescent="0.25">
      <c r="A744" s="374" t="s">
        <v>1840</v>
      </c>
      <c r="B744" s="374" t="s">
        <v>558</v>
      </c>
      <c r="C744" s="375">
        <v>21700000</v>
      </c>
      <c r="D744" s="375">
        <v>8038270</v>
      </c>
      <c r="E744" s="375">
        <v>0</v>
      </c>
      <c r="F744" s="375">
        <v>8038270</v>
      </c>
      <c r="G744" s="375">
        <v>13661730</v>
      </c>
      <c r="H744" s="375">
        <v>62.957299999999996</v>
      </c>
    </row>
    <row r="745" spans="1:8" x14ac:dyDescent="0.25">
      <c r="A745" s="374" t="s">
        <v>1841</v>
      </c>
      <c r="B745" s="374" t="s">
        <v>560</v>
      </c>
      <c r="C745" s="375">
        <v>1990000</v>
      </c>
      <c r="D745" s="375">
        <v>560000</v>
      </c>
      <c r="E745" s="375">
        <v>0</v>
      </c>
      <c r="F745" s="375">
        <v>560000</v>
      </c>
      <c r="G745" s="375">
        <v>1430000</v>
      </c>
      <c r="H745" s="375">
        <v>71.859300000000005</v>
      </c>
    </row>
    <row r="746" spans="1:8" x14ac:dyDescent="0.25">
      <c r="A746" s="374" t="s">
        <v>1842</v>
      </c>
      <c r="B746" s="374" t="s">
        <v>559</v>
      </c>
      <c r="C746" s="375">
        <v>19710000</v>
      </c>
      <c r="D746" s="375">
        <v>7478270</v>
      </c>
      <c r="E746" s="375">
        <v>0</v>
      </c>
      <c r="F746" s="375">
        <v>7478270</v>
      </c>
      <c r="G746" s="375">
        <v>12231730</v>
      </c>
      <c r="H746" s="375">
        <v>62.058500000000002</v>
      </c>
    </row>
    <row r="747" spans="1:8" x14ac:dyDescent="0.25">
      <c r="A747" s="374" t="s">
        <v>1843</v>
      </c>
      <c r="B747" s="374" t="s">
        <v>724</v>
      </c>
      <c r="C747" s="375">
        <v>0</v>
      </c>
      <c r="D747" s="375">
        <v>0</v>
      </c>
      <c r="E747" s="375">
        <v>0</v>
      </c>
      <c r="F747" s="375">
        <v>0</v>
      </c>
      <c r="G747" s="375">
        <v>0</v>
      </c>
      <c r="H747" s="375">
        <v>0</v>
      </c>
    </row>
    <row r="748" spans="1:8" x14ac:dyDescent="0.25">
      <c r="A748" s="374" t="s">
        <v>1844</v>
      </c>
      <c r="B748" s="374" t="s">
        <v>725</v>
      </c>
      <c r="C748" s="375">
        <v>0</v>
      </c>
      <c r="D748" s="375">
        <v>0</v>
      </c>
      <c r="E748" s="375">
        <v>0</v>
      </c>
      <c r="F748" s="375">
        <v>0</v>
      </c>
      <c r="G748" s="375">
        <v>0</v>
      </c>
      <c r="H748" s="375">
        <v>0</v>
      </c>
    </row>
    <row r="749" spans="1:8" x14ac:dyDescent="0.25">
      <c r="A749" s="374" t="s">
        <v>1845</v>
      </c>
      <c r="B749" s="374" t="s">
        <v>1846</v>
      </c>
      <c r="C749" s="375">
        <v>3815547328</v>
      </c>
      <c r="D749" s="375">
        <v>0</v>
      </c>
      <c r="E749" s="375">
        <v>0</v>
      </c>
      <c r="F749" s="375">
        <v>0</v>
      </c>
      <c r="G749" s="375">
        <v>3815547328</v>
      </c>
      <c r="H749" s="375">
        <v>100</v>
      </c>
    </row>
    <row r="750" spans="1:8" x14ac:dyDescent="0.25">
      <c r="A750" s="374" t="s">
        <v>1847</v>
      </c>
      <c r="B750" s="374" t="s">
        <v>542</v>
      </c>
      <c r="C750" s="375">
        <v>311712960</v>
      </c>
      <c r="D750" s="375">
        <v>0</v>
      </c>
      <c r="E750" s="375">
        <v>0</v>
      </c>
      <c r="F750" s="375">
        <v>0</v>
      </c>
      <c r="G750" s="375">
        <v>311712960</v>
      </c>
      <c r="H750" s="375">
        <v>100</v>
      </c>
    </row>
    <row r="751" spans="1:8" x14ac:dyDescent="0.25">
      <c r="A751" s="374" t="s">
        <v>1848</v>
      </c>
      <c r="B751" s="374" t="s">
        <v>1566</v>
      </c>
      <c r="C751" s="375">
        <v>311712960</v>
      </c>
      <c r="D751" s="375">
        <v>0</v>
      </c>
      <c r="E751" s="375">
        <v>0</v>
      </c>
      <c r="F751" s="375">
        <v>0</v>
      </c>
      <c r="G751" s="375">
        <v>311712960</v>
      </c>
      <c r="H751" s="375">
        <v>100</v>
      </c>
    </row>
    <row r="752" spans="1:8" x14ac:dyDescent="0.25">
      <c r="A752" s="374" t="s">
        <v>1849</v>
      </c>
      <c r="B752" s="374" t="s">
        <v>1566</v>
      </c>
      <c r="C752" s="375">
        <v>311712960</v>
      </c>
      <c r="D752" s="375">
        <v>0</v>
      </c>
      <c r="E752" s="375">
        <v>0</v>
      </c>
      <c r="F752" s="375">
        <v>0</v>
      </c>
      <c r="G752" s="375">
        <v>311712960</v>
      </c>
      <c r="H752" s="375">
        <v>100</v>
      </c>
    </row>
    <row r="753" spans="1:8" x14ac:dyDescent="0.25">
      <c r="A753" s="374" t="s">
        <v>1850</v>
      </c>
      <c r="B753" s="374" t="s">
        <v>543</v>
      </c>
      <c r="C753" s="375">
        <v>2019514558</v>
      </c>
      <c r="D753" s="375">
        <v>0</v>
      </c>
      <c r="E753" s="375">
        <v>0</v>
      </c>
      <c r="F753" s="375">
        <v>0</v>
      </c>
      <c r="G753" s="375">
        <v>2019514558</v>
      </c>
      <c r="H753" s="375">
        <v>100</v>
      </c>
    </row>
    <row r="754" spans="1:8" x14ac:dyDescent="0.25">
      <c r="A754" s="374" t="s">
        <v>1851</v>
      </c>
      <c r="B754" s="374" t="s">
        <v>1570</v>
      </c>
      <c r="C754" s="375">
        <v>2019514558</v>
      </c>
      <c r="D754" s="375">
        <v>0</v>
      </c>
      <c r="E754" s="375">
        <v>0</v>
      </c>
      <c r="F754" s="375">
        <v>0</v>
      </c>
      <c r="G754" s="375">
        <v>2019514558</v>
      </c>
      <c r="H754" s="375">
        <v>100</v>
      </c>
    </row>
    <row r="755" spans="1:8" x14ac:dyDescent="0.25">
      <c r="A755" s="374" t="s">
        <v>1852</v>
      </c>
      <c r="B755" s="374" t="s">
        <v>1572</v>
      </c>
      <c r="C755" s="375">
        <v>2019514558</v>
      </c>
      <c r="D755" s="375">
        <v>0</v>
      </c>
      <c r="E755" s="375">
        <v>0</v>
      </c>
      <c r="F755" s="375">
        <v>0</v>
      </c>
      <c r="G755" s="375">
        <v>2019514558</v>
      </c>
      <c r="H755" s="375">
        <v>100</v>
      </c>
    </row>
    <row r="756" spans="1:8" x14ac:dyDescent="0.25">
      <c r="A756" s="374" t="s">
        <v>1853</v>
      </c>
      <c r="B756" s="374" t="s">
        <v>568</v>
      </c>
      <c r="C756" s="375">
        <v>1484319810</v>
      </c>
      <c r="D756" s="375">
        <v>0</v>
      </c>
      <c r="E756" s="375">
        <v>0</v>
      </c>
      <c r="F756" s="375">
        <v>0</v>
      </c>
      <c r="G756" s="375">
        <v>1484319810</v>
      </c>
      <c r="H756" s="375">
        <v>100</v>
      </c>
    </row>
    <row r="757" spans="1:8" x14ac:dyDescent="0.25">
      <c r="A757" s="374" t="s">
        <v>1854</v>
      </c>
      <c r="B757" s="374" t="s">
        <v>1575</v>
      </c>
      <c r="C757" s="375">
        <v>1484319810</v>
      </c>
      <c r="D757" s="375">
        <v>0</v>
      </c>
      <c r="E757" s="375">
        <v>0</v>
      </c>
      <c r="F757" s="375">
        <v>0</v>
      </c>
      <c r="G757" s="375">
        <v>1484319810</v>
      </c>
      <c r="H757" s="375">
        <v>100</v>
      </c>
    </row>
    <row r="758" spans="1:8" x14ac:dyDescent="0.25">
      <c r="A758" s="374" t="s">
        <v>1855</v>
      </c>
      <c r="B758" s="374" t="s">
        <v>1577</v>
      </c>
      <c r="C758" s="375">
        <v>1484319810</v>
      </c>
      <c r="D758" s="375">
        <v>0</v>
      </c>
      <c r="E758" s="375">
        <v>0</v>
      </c>
      <c r="F758" s="375">
        <v>0</v>
      </c>
      <c r="G758" s="375">
        <v>1484319810</v>
      </c>
      <c r="H758" s="375">
        <v>100</v>
      </c>
    </row>
    <row r="759" spans="1:8" x14ac:dyDescent="0.25">
      <c r="A759" s="374" t="s">
        <v>1856</v>
      </c>
      <c r="B759" s="374" t="s">
        <v>1857</v>
      </c>
      <c r="C759" s="375">
        <v>1426234929</v>
      </c>
      <c r="D759" s="375">
        <v>0</v>
      </c>
      <c r="E759" s="375">
        <v>0</v>
      </c>
      <c r="F759" s="375">
        <v>0</v>
      </c>
      <c r="G759" s="375">
        <v>1426234929</v>
      </c>
      <c r="H759" s="375">
        <v>100</v>
      </c>
    </row>
    <row r="760" spans="1:8" x14ac:dyDescent="0.25">
      <c r="A760" s="374" t="s">
        <v>1858</v>
      </c>
      <c r="B760" s="374" t="s">
        <v>542</v>
      </c>
      <c r="C760" s="375">
        <v>254942485</v>
      </c>
      <c r="D760" s="375">
        <v>0</v>
      </c>
      <c r="E760" s="375">
        <v>0</v>
      </c>
      <c r="F760" s="375">
        <v>0</v>
      </c>
      <c r="G760" s="375">
        <v>254942485</v>
      </c>
      <c r="H760" s="375">
        <v>100</v>
      </c>
    </row>
    <row r="761" spans="1:8" x14ac:dyDescent="0.25">
      <c r="A761" s="374" t="s">
        <v>1859</v>
      </c>
      <c r="B761" s="374" t="s">
        <v>1566</v>
      </c>
      <c r="C761" s="375">
        <v>254942485</v>
      </c>
      <c r="D761" s="375">
        <v>0</v>
      </c>
      <c r="E761" s="375">
        <v>0</v>
      </c>
      <c r="F761" s="375">
        <v>0</v>
      </c>
      <c r="G761" s="375">
        <v>254942485</v>
      </c>
      <c r="H761" s="375">
        <v>100</v>
      </c>
    </row>
    <row r="762" spans="1:8" x14ac:dyDescent="0.25">
      <c r="A762" s="374" t="s">
        <v>1860</v>
      </c>
      <c r="B762" s="374" t="s">
        <v>1566</v>
      </c>
      <c r="C762" s="375">
        <v>254942485</v>
      </c>
      <c r="D762" s="375">
        <v>0</v>
      </c>
      <c r="E762" s="375">
        <v>0</v>
      </c>
      <c r="F762" s="375">
        <v>0</v>
      </c>
      <c r="G762" s="375">
        <v>254942485</v>
      </c>
      <c r="H762" s="375">
        <v>100</v>
      </c>
    </row>
    <row r="763" spans="1:8" x14ac:dyDescent="0.25">
      <c r="A763" s="374" t="s">
        <v>1861</v>
      </c>
      <c r="B763" s="374" t="s">
        <v>543</v>
      </c>
      <c r="C763" s="375">
        <v>586780363</v>
      </c>
      <c r="D763" s="375">
        <v>0</v>
      </c>
      <c r="E763" s="375">
        <v>0</v>
      </c>
      <c r="F763" s="375">
        <v>0</v>
      </c>
      <c r="G763" s="375">
        <v>586780363</v>
      </c>
      <c r="H763" s="375">
        <v>100</v>
      </c>
    </row>
    <row r="764" spans="1:8" x14ac:dyDescent="0.25">
      <c r="A764" s="374" t="s">
        <v>1862</v>
      </c>
      <c r="B764" s="374" t="s">
        <v>1570</v>
      </c>
      <c r="C764" s="375">
        <v>586780363</v>
      </c>
      <c r="D764" s="375">
        <v>0</v>
      </c>
      <c r="E764" s="375">
        <v>0</v>
      </c>
      <c r="F764" s="375">
        <v>0</v>
      </c>
      <c r="G764" s="375">
        <v>586780363</v>
      </c>
      <c r="H764" s="375">
        <v>100</v>
      </c>
    </row>
    <row r="765" spans="1:8" x14ac:dyDescent="0.25">
      <c r="A765" s="374" t="s">
        <v>1863</v>
      </c>
      <c r="B765" s="374" t="s">
        <v>1572</v>
      </c>
      <c r="C765" s="375">
        <v>586780363</v>
      </c>
      <c r="D765" s="375">
        <v>0</v>
      </c>
      <c r="E765" s="375">
        <v>0</v>
      </c>
      <c r="F765" s="375">
        <v>0</v>
      </c>
      <c r="G765" s="375">
        <v>586780363</v>
      </c>
      <c r="H765" s="375">
        <v>100</v>
      </c>
    </row>
    <row r="766" spans="1:8" x14ac:dyDescent="0.25">
      <c r="A766" s="374" t="s">
        <v>1864</v>
      </c>
      <c r="B766" s="374" t="s">
        <v>568</v>
      </c>
      <c r="C766" s="375">
        <v>584512081</v>
      </c>
      <c r="D766" s="375">
        <v>0</v>
      </c>
      <c r="E766" s="375">
        <v>0</v>
      </c>
      <c r="F766" s="375">
        <v>0</v>
      </c>
      <c r="G766" s="375">
        <v>584512081</v>
      </c>
      <c r="H766" s="375">
        <v>100</v>
      </c>
    </row>
    <row r="767" spans="1:8" x14ac:dyDescent="0.25">
      <c r="A767" s="374" t="s">
        <v>1865</v>
      </c>
      <c r="B767" s="374" t="s">
        <v>1575</v>
      </c>
      <c r="C767" s="375">
        <v>584512081</v>
      </c>
      <c r="D767" s="375">
        <v>0</v>
      </c>
      <c r="E767" s="375">
        <v>0</v>
      </c>
      <c r="F767" s="375">
        <v>0</v>
      </c>
      <c r="G767" s="375">
        <v>584512081</v>
      </c>
      <c r="H767" s="375">
        <v>100</v>
      </c>
    </row>
    <row r="768" spans="1:8" x14ac:dyDescent="0.25">
      <c r="A768" s="374" t="s">
        <v>1866</v>
      </c>
      <c r="B768" s="374" t="s">
        <v>1577</v>
      </c>
      <c r="C768" s="375">
        <v>584512081</v>
      </c>
      <c r="D768" s="375">
        <v>0</v>
      </c>
      <c r="E768" s="375">
        <v>0</v>
      </c>
      <c r="F768" s="375">
        <v>0</v>
      </c>
      <c r="G768" s="375">
        <v>584512081</v>
      </c>
      <c r="H768" s="375">
        <v>100</v>
      </c>
    </row>
    <row r="769" spans="1:8" x14ac:dyDescent="0.25">
      <c r="A769" s="374" t="s">
        <v>726</v>
      </c>
      <c r="B769" s="374" t="s">
        <v>727</v>
      </c>
      <c r="C769" s="375">
        <v>150000000</v>
      </c>
      <c r="D769" s="375">
        <v>0</v>
      </c>
      <c r="E769" s="375">
        <v>145885000</v>
      </c>
      <c r="F769" s="375">
        <v>145885000</v>
      </c>
      <c r="G769" s="375">
        <v>4115000</v>
      </c>
      <c r="H769" s="375">
        <v>2.7433000000000001</v>
      </c>
    </row>
    <row r="770" spans="1:8" x14ac:dyDescent="0.25">
      <c r="A770" s="376" t="s">
        <v>728</v>
      </c>
      <c r="B770" s="376" t="s">
        <v>568</v>
      </c>
      <c r="C770" s="377">
        <v>150000000</v>
      </c>
      <c r="D770" s="377">
        <v>0</v>
      </c>
      <c r="E770" s="377">
        <v>145885000</v>
      </c>
      <c r="F770" s="377">
        <v>145885000</v>
      </c>
      <c r="G770" s="377">
        <v>4115000</v>
      </c>
      <c r="H770" s="375">
        <v>2.7433000000000001</v>
      </c>
    </row>
    <row r="771" spans="1:8" x14ac:dyDescent="0.25">
      <c r="A771" s="374" t="s">
        <v>729</v>
      </c>
      <c r="B771" s="374" t="s">
        <v>640</v>
      </c>
      <c r="C771" s="375">
        <v>150000000</v>
      </c>
      <c r="D771" s="375">
        <v>0</v>
      </c>
      <c r="E771" s="375">
        <v>145885000</v>
      </c>
      <c r="F771" s="375">
        <v>145885000</v>
      </c>
      <c r="G771" s="375">
        <v>4115000</v>
      </c>
      <c r="H771" s="375">
        <v>2.7433000000000001</v>
      </c>
    </row>
    <row r="772" spans="1:8" x14ac:dyDescent="0.25">
      <c r="A772" s="374" t="s">
        <v>730</v>
      </c>
      <c r="B772" s="374" t="s">
        <v>562</v>
      </c>
      <c r="C772" s="375">
        <v>1870000</v>
      </c>
      <c r="D772" s="375">
        <v>0</v>
      </c>
      <c r="E772" s="375">
        <v>0</v>
      </c>
      <c r="F772" s="375">
        <v>0</v>
      </c>
      <c r="G772" s="375">
        <v>1870000</v>
      </c>
      <c r="H772" s="375">
        <v>100</v>
      </c>
    </row>
    <row r="773" spans="1:8" x14ac:dyDescent="0.25">
      <c r="A773" s="374" t="s">
        <v>730</v>
      </c>
      <c r="B773" s="374" t="s">
        <v>572</v>
      </c>
      <c r="C773" s="375">
        <v>450000</v>
      </c>
      <c r="D773" s="375">
        <v>0</v>
      </c>
      <c r="E773" s="375">
        <v>0</v>
      </c>
      <c r="F773" s="375">
        <v>0</v>
      </c>
      <c r="G773" s="375">
        <v>450000</v>
      </c>
      <c r="H773" s="375">
        <v>100</v>
      </c>
    </row>
    <row r="774" spans="1:8" x14ac:dyDescent="0.25">
      <c r="A774" s="374" t="s">
        <v>730</v>
      </c>
      <c r="B774" s="374" t="s">
        <v>573</v>
      </c>
      <c r="C774" s="375">
        <v>855000</v>
      </c>
      <c r="D774" s="375">
        <v>0</v>
      </c>
      <c r="E774" s="375">
        <v>0</v>
      </c>
      <c r="F774" s="375">
        <v>0</v>
      </c>
      <c r="G774" s="375">
        <v>855000</v>
      </c>
      <c r="H774" s="375">
        <v>100</v>
      </c>
    </row>
    <row r="775" spans="1:8" x14ac:dyDescent="0.25">
      <c r="A775" s="374" t="s">
        <v>730</v>
      </c>
      <c r="B775" s="374" t="s">
        <v>676</v>
      </c>
      <c r="C775" s="375">
        <v>146825000</v>
      </c>
      <c r="D775" s="375">
        <v>0</v>
      </c>
      <c r="E775" s="375">
        <v>145885000</v>
      </c>
      <c r="F775" s="375">
        <v>145885000</v>
      </c>
      <c r="G775" s="375">
        <v>940000</v>
      </c>
      <c r="H775" s="375">
        <v>0.64019999999999999</v>
      </c>
    </row>
    <row r="776" spans="1:8" x14ac:dyDescent="0.25">
      <c r="A776" s="374" t="s">
        <v>731</v>
      </c>
      <c r="B776" s="374" t="s">
        <v>732</v>
      </c>
      <c r="C776" s="375">
        <v>100000000</v>
      </c>
      <c r="D776" s="375">
        <v>0</v>
      </c>
      <c r="E776" s="375">
        <v>0</v>
      </c>
      <c r="F776" s="375">
        <v>0</v>
      </c>
      <c r="G776" s="375">
        <v>100000000</v>
      </c>
      <c r="H776" s="375">
        <v>100</v>
      </c>
    </row>
    <row r="777" spans="1:8" x14ac:dyDescent="0.25">
      <c r="A777" s="374" t="s">
        <v>1867</v>
      </c>
      <c r="B777" s="374" t="s">
        <v>542</v>
      </c>
      <c r="C777" s="375">
        <v>21400000</v>
      </c>
      <c r="D777" s="375">
        <v>0</v>
      </c>
      <c r="E777" s="375">
        <v>0</v>
      </c>
      <c r="F777" s="375">
        <v>0</v>
      </c>
      <c r="G777" s="375">
        <v>21400000</v>
      </c>
      <c r="H777" s="375">
        <v>100</v>
      </c>
    </row>
    <row r="778" spans="1:8" x14ac:dyDescent="0.25">
      <c r="A778" s="374" t="s">
        <v>1868</v>
      </c>
      <c r="B778" s="374" t="s">
        <v>561</v>
      </c>
      <c r="C778" s="375">
        <v>16200000</v>
      </c>
      <c r="D778" s="375">
        <v>0</v>
      </c>
      <c r="E778" s="375">
        <v>0</v>
      </c>
      <c r="F778" s="375">
        <v>0</v>
      </c>
      <c r="G778" s="375">
        <v>16200000</v>
      </c>
      <c r="H778" s="375">
        <v>100</v>
      </c>
    </row>
    <row r="779" spans="1:8" x14ac:dyDescent="0.25">
      <c r="A779" s="374" t="s">
        <v>1869</v>
      </c>
      <c r="B779" s="374" t="s">
        <v>687</v>
      </c>
      <c r="C779" s="375">
        <v>16200000</v>
      </c>
      <c r="D779" s="375">
        <v>0</v>
      </c>
      <c r="E779" s="375">
        <v>0</v>
      </c>
      <c r="F779" s="375">
        <v>0</v>
      </c>
      <c r="G779" s="375">
        <v>16200000</v>
      </c>
      <c r="H779" s="375">
        <v>100</v>
      </c>
    </row>
    <row r="780" spans="1:8" x14ac:dyDescent="0.25">
      <c r="A780" s="374" t="s">
        <v>1870</v>
      </c>
      <c r="B780" s="374" t="s">
        <v>547</v>
      </c>
      <c r="C780" s="375">
        <v>5200000</v>
      </c>
      <c r="D780" s="375">
        <v>0</v>
      </c>
      <c r="E780" s="375">
        <v>0</v>
      </c>
      <c r="F780" s="375">
        <v>0</v>
      </c>
      <c r="G780" s="375">
        <v>5200000</v>
      </c>
      <c r="H780" s="375">
        <v>100</v>
      </c>
    </row>
    <row r="781" spans="1:8" x14ac:dyDescent="0.25">
      <c r="A781" s="374" t="s">
        <v>1871</v>
      </c>
      <c r="B781" s="374" t="s">
        <v>563</v>
      </c>
      <c r="C781" s="375">
        <v>5200000</v>
      </c>
      <c r="D781" s="375">
        <v>0</v>
      </c>
      <c r="E781" s="375">
        <v>0</v>
      </c>
      <c r="F781" s="375">
        <v>0</v>
      </c>
      <c r="G781" s="375">
        <v>5200000</v>
      </c>
      <c r="H781" s="375">
        <v>100</v>
      </c>
    </row>
    <row r="782" spans="1:8" x14ac:dyDescent="0.25">
      <c r="A782" s="374" t="s">
        <v>1872</v>
      </c>
      <c r="B782" s="374" t="s">
        <v>543</v>
      </c>
      <c r="C782" s="375">
        <v>78600000</v>
      </c>
      <c r="D782" s="375">
        <v>0</v>
      </c>
      <c r="E782" s="375">
        <v>0</v>
      </c>
      <c r="F782" s="375">
        <v>0</v>
      </c>
      <c r="G782" s="375">
        <v>78600000</v>
      </c>
      <c r="H782" s="375">
        <v>100</v>
      </c>
    </row>
    <row r="783" spans="1:8" x14ac:dyDescent="0.25">
      <c r="A783" s="374" t="s">
        <v>1873</v>
      </c>
      <c r="B783" s="374" t="s">
        <v>544</v>
      </c>
      <c r="C783" s="375">
        <v>663000</v>
      </c>
      <c r="D783" s="375">
        <v>0</v>
      </c>
      <c r="E783" s="375">
        <v>0</v>
      </c>
      <c r="F783" s="375">
        <v>0</v>
      </c>
      <c r="G783" s="375">
        <v>663000</v>
      </c>
      <c r="H783" s="375">
        <v>100</v>
      </c>
    </row>
    <row r="784" spans="1:8" x14ac:dyDescent="0.25">
      <c r="A784" s="374" t="s">
        <v>1874</v>
      </c>
      <c r="B784" s="374" t="s">
        <v>551</v>
      </c>
      <c r="C784" s="375">
        <v>663000</v>
      </c>
      <c r="D784" s="375">
        <v>0</v>
      </c>
      <c r="E784" s="375">
        <v>0</v>
      </c>
      <c r="F784" s="375">
        <v>0</v>
      </c>
      <c r="G784" s="375">
        <v>663000</v>
      </c>
      <c r="H784" s="375">
        <v>100</v>
      </c>
    </row>
    <row r="785" spans="1:8" x14ac:dyDescent="0.25">
      <c r="A785" s="374" t="s">
        <v>1875</v>
      </c>
      <c r="B785" s="374" t="s">
        <v>593</v>
      </c>
      <c r="C785" s="375">
        <v>7500000</v>
      </c>
      <c r="D785" s="375">
        <v>0</v>
      </c>
      <c r="E785" s="375">
        <v>0</v>
      </c>
      <c r="F785" s="375">
        <v>0</v>
      </c>
      <c r="G785" s="375">
        <v>7500000</v>
      </c>
      <c r="H785" s="375">
        <v>100</v>
      </c>
    </row>
    <row r="786" spans="1:8" x14ac:dyDescent="0.25">
      <c r="A786" s="374" t="s">
        <v>1876</v>
      </c>
      <c r="B786" s="374" t="s">
        <v>620</v>
      </c>
      <c r="C786" s="375">
        <v>7500000</v>
      </c>
      <c r="D786" s="375">
        <v>0</v>
      </c>
      <c r="E786" s="375">
        <v>0</v>
      </c>
      <c r="F786" s="375">
        <v>0</v>
      </c>
      <c r="G786" s="375">
        <v>7500000</v>
      </c>
      <c r="H786" s="375">
        <v>100</v>
      </c>
    </row>
    <row r="787" spans="1:8" x14ac:dyDescent="0.25">
      <c r="A787" s="374" t="s">
        <v>1877</v>
      </c>
      <c r="B787" s="374" t="s">
        <v>553</v>
      </c>
      <c r="C787" s="375">
        <v>857000</v>
      </c>
      <c r="D787" s="375">
        <v>0</v>
      </c>
      <c r="E787" s="375">
        <v>0</v>
      </c>
      <c r="F787" s="375">
        <v>0</v>
      </c>
      <c r="G787" s="375">
        <v>857000</v>
      </c>
      <c r="H787" s="375">
        <v>100</v>
      </c>
    </row>
    <row r="788" spans="1:8" x14ac:dyDescent="0.25">
      <c r="A788" s="374" t="s">
        <v>1878</v>
      </c>
      <c r="B788" s="374" t="s">
        <v>554</v>
      </c>
      <c r="C788" s="375">
        <v>375000</v>
      </c>
      <c r="D788" s="375">
        <v>0</v>
      </c>
      <c r="E788" s="375">
        <v>0</v>
      </c>
      <c r="F788" s="375">
        <v>0</v>
      </c>
      <c r="G788" s="375">
        <v>375000</v>
      </c>
      <c r="H788" s="375">
        <v>100</v>
      </c>
    </row>
    <row r="789" spans="1:8" x14ac:dyDescent="0.25">
      <c r="A789" s="374" t="s">
        <v>1879</v>
      </c>
      <c r="B789" s="374" t="s">
        <v>555</v>
      </c>
      <c r="C789" s="375">
        <v>300000</v>
      </c>
      <c r="D789" s="375">
        <v>0</v>
      </c>
      <c r="E789" s="375">
        <v>0</v>
      </c>
      <c r="F789" s="375">
        <v>0</v>
      </c>
      <c r="G789" s="375">
        <v>300000</v>
      </c>
      <c r="H789" s="375">
        <v>100</v>
      </c>
    </row>
    <row r="790" spans="1:8" x14ac:dyDescent="0.25">
      <c r="A790" s="374" t="s">
        <v>1880</v>
      </c>
      <c r="B790" s="374" t="s">
        <v>616</v>
      </c>
      <c r="C790" s="375">
        <v>182000</v>
      </c>
      <c r="D790" s="375">
        <v>0</v>
      </c>
      <c r="E790" s="375">
        <v>0</v>
      </c>
      <c r="F790" s="375">
        <v>0</v>
      </c>
      <c r="G790" s="375">
        <v>182000</v>
      </c>
      <c r="H790" s="375">
        <v>100</v>
      </c>
    </row>
    <row r="791" spans="1:8" x14ac:dyDescent="0.25">
      <c r="A791" s="374" t="s">
        <v>1881</v>
      </c>
      <c r="B791" s="374" t="s">
        <v>629</v>
      </c>
      <c r="C791" s="375">
        <v>7800000</v>
      </c>
      <c r="D791" s="375">
        <v>0</v>
      </c>
      <c r="E791" s="375">
        <v>0</v>
      </c>
      <c r="F791" s="375">
        <v>0</v>
      </c>
      <c r="G791" s="375">
        <v>7800000</v>
      </c>
      <c r="H791" s="375">
        <v>100</v>
      </c>
    </row>
    <row r="792" spans="1:8" x14ac:dyDescent="0.25">
      <c r="A792" s="374" t="s">
        <v>1882</v>
      </c>
      <c r="B792" s="374" t="s">
        <v>630</v>
      </c>
      <c r="C792" s="375">
        <v>7800000</v>
      </c>
      <c r="D792" s="375">
        <v>0</v>
      </c>
      <c r="E792" s="375">
        <v>0</v>
      </c>
      <c r="F792" s="375">
        <v>0</v>
      </c>
      <c r="G792" s="375">
        <v>7800000</v>
      </c>
      <c r="H792" s="375">
        <v>100</v>
      </c>
    </row>
    <row r="793" spans="1:8" x14ac:dyDescent="0.25">
      <c r="A793" s="374" t="s">
        <v>1883</v>
      </c>
      <c r="B793" s="374" t="s">
        <v>631</v>
      </c>
      <c r="C793" s="375">
        <v>5100000</v>
      </c>
      <c r="D793" s="375">
        <v>0</v>
      </c>
      <c r="E793" s="375">
        <v>0</v>
      </c>
      <c r="F793" s="375">
        <v>0</v>
      </c>
      <c r="G793" s="375">
        <v>5100000</v>
      </c>
      <c r="H793" s="375">
        <v>100</v>
      </c>
    </row>
    <row r="794" spans="1:8" x14ac:dyDescent="0.25">
      <c r="A794" s="374" t="s">
        <v>1884</v>
      </c>
      <c r="B794" s="374" t="s">
        <v>1425</v>
      </c>
      <c r="C794" s="375">
        <v>500000</v>
      </c>
      <c r="D794" s="375">
        <v>0</v>
      </c>
      <c r="E794" s="375">
        <v>0</v>
      </c>
      <c r="F794" s="375">
        <v>0</v>
      </c>
      <c r="G794" s="375">
        <v>500000</v>
      </c>
      <c r="H794" s="375">
        <v>100</v>
      </c>
    </row>
    <row r="795" spans="1:8" x14ac:dyDescent="0.25">
      <c r="A795" s="374" t="s">
        <v>1885</v>
      </c>
      <c r="B795" s="374" t="s">
        <v>632</v>
      </c>
      <c r="C795" s="375">
        <v>1500000</v>
      </c>
      <c r="D795" s="375">
        <v>0</v>
      </c>
      <c r="E795" s="375">
        <v>0</v>
      </c>
      <c r="F795" s="375">
        <v>0</v>
      </c>
      <c r="G795" s="375">
        <v>1500000</v>
      </c>
      <c r="H795" s="375">
        <v>100</v>
      </c>
    </row>
    <row r="796" spans="1:8" x14ac:dyDescent="0.25">
      <c r="A796" s="374" t="s">
        <v>1886</v>
      </c>
      <c r="B796" s="374" t="s">
        <v>633</v>
      </c>
      <c r="C796" s="375">
        <v>3100000</v>
      </c>
      <c r="D796" s="375">
        <v>0</v>
      </c>
      <c r="E796" s="375">
        <v>0</v>
      </c>
      <c r="F796" s="375">
        <v>0</v>
      </c>
      <c r="G796" s="375">
        <v>3100000</v>
      </c>
      <c r="H796" s="375">
        <v>100</v>
      </c>
    </row>
    <row r="797" spans="1:8" x14ac:dyDescent="0.25">
      <c r="A797" s="374" t="s">
        <v>1887</v>
      </c>
      <c r="B797" s="374" t="s">
        <v>556</v>
      </c>
      <c r="C797" s="375">
        <v>34180000</v>
      </c>
      <c r="D797" s="375">
        <v>0</v>
      </c>
      <c r="E797" s="375">
        <v>0</v>
      </c>
      <c r="F797" s="375">
        <v>0</v>
      </c>
      <c r="G797" s="375">
        <v>34180000</v>
      </c>
      <c r="H797" s="375">
        <v>100</v>
      </c>
    </row>
    <row r="798" spans="1:8" x14ac:dyDescent="0.25">
      <c r="A798" s="374" t="s">
        <v>1888</v>
      </c>
      <c r="B798" s="374" t="s">
        <v>557</v>
      </c>
      <c r="C798" s="375">
        <v>640000</v>
      </c>
      <c r="D798" s="375">
        <v>0</v>
      </c>
      <c r="E798" s="375">
        <v>0</v>
      </c>
      <c r="F798" s="375">
        <v>0</v>
      </c>
      <c r="G798" s="375">
        <v>640000</v>
      </c>
      <c r="H798" s="375">
        <v>100</v>
      </c>
    </row>
    <row r="799" spans="1:8" x14ac:dyDescent="0.25">
      <c r="A799" s="374" t="s">
        <v>1889</v>
      </c>
      <c r="B799" s="374" t="s">
        <v>617</v>
      </c>
      <c r="C799" s="375">
        <v>33540000</v>
      </c>
      <c r="D799" s="375">
        <v>0</v>
      </c>
      <c r="E799" s="375">
        <v>0</v>
      </c>
      <c r="F799" s="375">
        <v>0</v>
      </c>
      <c r="G799" s="375">
        <v>33540000</v>
      </c>
      <c r="H799" s="375">
        <v>100</v>
      </c>
    </row>
    <row r="800" spans="1:8" x14ac:dyDescent="0.25">
      <c r="A800" s="374" t="s">
        <v>1890</v>
      </c>
      <c r="B800" s="374" t="s">
        <v>634</v>
      </c>
      <c r="C800" s="375">
        <v>9000000</v>
      </c>
      <c r="D800" s="375">
        <v>0</v>
      </c>
      <c r="E800" s="375">
        <v>0</v>
      </c>
      <c r="F800" s="375">
        <v>0</v>
      </c>
      <c r="G800" s="375">
        <v>9000000</v>
      </c>
      <c r="H800" s="375">
        <v>100</v>
      </c>
    </row>
    <row r="801" spans="1:8" x14ac:dyDescent="0.25">
      <c r="A801" s="374" t="s">
        <v>1891</v>
      </c>
      <c r="B801" s="374" t="s">
        <v>1892</v>
      </c>
      <c r="C801" s="375">
        <v>9000000</v>
      </c>
      <c r="D801" s="375">
        <v>0</v>
      </c>
      <c r="E801" s="375">
        <v>0</v>
      </c>
      <c r="F801" s="375">
        <v>0</v>
      </c>
      <c r="G801" s="375">
        <v>9000000</v>
      </c>
      <c r="H801" s="375">
        <v>100</v>
      </c>
    </row>
    <row r="802" spans="1:8" x14ac:dyDescent="0.25">
      <c r="A802" s="374" t="s">
        <v>1893</v>
      </c>
      <c r="B802" s="374" t="s">
        <v>566</v>
      </c>
      <c r="C802" s="375">
        <v>13500000</v>
      </c>
      <c r="D802" s="375">
        <v>0</v>
      </c>
      <c r="E802" s="375">
        <v>0</v>
      </c>
      <c r="F802" s="375">
        <v>0</v>
      </c>
      <c r="G802" s="375">
        <v>13500000</v>
      </c>
      <c r="H802" s="375">
        <v>100</v>
      </c>
    </row>
    <row r="803" spans="1:8" x14ac:dyDescent="0.25">
      <c r="A803" s="374" t="s">
        <v>1894</v>
      </c>
      <c r="B803" s="374" t="s">
        <v>618</v>
      </c>
      <c r="C803" s="375">
        <v>13500000</v>
      </c>
      <c r="D803" s="375">
        <v>0</v>
      </c>
      <c r="E803" s="375">
        <v>0</v>
      </c>
      <c r="F803" s="375">
        <v>0</v>
      </c>
      <c r="G803" s="375">
        <v>13500000</v>
      </c>
      <c r="H803" s="375">
        <v>100</v>
      </c>
    </row>
    <row r="804" spans="1:8" x14ac:dyDescent="0.25">
      <c r="A804" s="374" t="s">
        <v>1895</v>
      </c>
      <c r="B804" s="374" t="s">
        <v>1896</v>
      </c>
      <c r="C804" s="375">
        <v>0</v>
      </c>
      <c r="D804" s="375">
        <v>0</v>
      </c>
      <c r="E804" s="375">
        <v>0</v>
      </c>
      <c r="F804" s="375">
        <v>0</v>
      </c>
      <c r="G804" s="375">
        <v>0</v>
      </c>
      <c r="H804" s="375">
        <v>0</v>
      </c>
    </row>
    <row r="805" spans="1:8" x14ac:dyDescent="0.25">
      <c r="A805" s="374" t="s">
        <v>733</v>
      </c>
      <c r="B805" s="374" t="s">
        <v>542</v>
      </c>
      <c r="C805" s="375">
        <v>0</v>
      </c>
      <c r="D805" s="375">
        <v>0</v>
      </c>
      <c r="E805" s="375">
        <v>0</v>
      </c>
      <c r="F805" s="375">
        <v>0</v>
      </c>
      <c r="G805" s="375">
        <v>0</v>
      </c>
      <c r="H805" s="375">
        <v>0</v>
      </c>
    </row>
    <row r="806" spans="1:8" x14ac:dyDescent="0.25">
      <c r="A806" s="374" t="s">
        <v>734</v>
      </c>
      <c r="B806" s="374" t="s">
        <v>561</v>
      </c>
      <c r="C806" s="375">
        <v>0</v>
      </c>
      <c r="D806" s="375">
        <v>0</v>
      </c>
      <c r="E806" s="375">
        <v>0</v>
      </c>
      <c r="F806" s="375">
        <v>0</v>
      </c>
      <c r="G806" s="375">
        <v>0</v>
      </c>
      <c r="H806" s="375">
        <v>0</v>
      </c>
    </row>
    <row r="807" spans="1:8" x14ac:dyDescent="0.25">
      <c r="A807" s="374" t="s">
        <v>735</v>
      </c>
      <c r="B807" s="374" t="s">
        <v>562</v>
      </c>
      <c r="C807" s="375">
        <v>0</v>
      </c>
      <c r="D807" s="375">
        <v>0</v>
      </c>
      <c r="E807" s="375">
        <v>0</v>
      </c>
      <c r="F807" s="375">
        <v>0</v>
      </c>
      <c r="G807" s="375">
        <v>0</v>
      </c>
      <c r="H807" s="375">
        <v>0</v>
      </c>
    </row>
    <row r="808" spans="1:8" x14ac:dyDescent="0.25">
      <c r="A808" s="374" t="s">
        <v>736</v>
      </c>
      <c r="B808" s="374" t="s">
        <v>543</v>
      </c>
      <c r="C808" s="375">
        <v>0</v>
      </c>
      <c r="D808" s="375">
        <v>0</v>
      </c>
      <c r="E808" s="375">
        <v>0</v>
      </c>
      <c r="F808" s="375">
        <v>0</v>
      </c>
      <c r="G808" s="375">
        <v>0</v>
      </c>
      <c r="H808" s="375">
        <v>0</v>
      </c>
    </row>
    <row r="809" spans="1:8" x14ac:dyDescent="0.25">
      <c r="A809" s="374" t="s">
        <v>737</v>
      </c>
      <c r="B809" s="374" t="s">
        <v>544</v>
      </c>
      <c r="C809" s="375">
        <v>0</v>
      </c>
      <c r="D809" s="375">
        <v>0</v>
      </c>
      <c r="E809" s="375">
        <v>0</v>
      </c>
      <c r="F809" s="375">
        <v>0</v>
      </c>
      <c r="G809" s="375">
        <v>0</v>
      </c>
      <c r="H809" s="375">
        <v>0</v>
      </c>
    </row>
    <row r="810" spans="1:8" x14ac:dyDescent="0.25">
      <c r="A810" s="374" t="s">
        <v>738</v>
      </c>
      <c r="B810" s="374" t="s">
        <v>551</v>
      </c>
      <c r="C810" s="375">
        <v>0</v>
      </c>
      <c r="D810" s="375">
        <v>0</v>
      </c>
      <c r="E810" s="375">
        <v>0</v>
      </c>
      <c r="F810" s="375">
        <v>0</v>
      </c>
      <c r="G810" s="375">
        <v>0</v>
      </c>
      <c r="H810" s="375">
        <v>0</v>
      </c>
    </row>
    <row r="811" spans="1:8" x14ac:dyDescent="0.25">
      <c r="A811" s="374" t="s">
        <v>739</v>
      </c>
      <c r="B811" s="374" t="s">
        <v>552</v>
      </c>
      <c r="C811" s="375">
        <v>0</v>
      </c>
      <c r="D811" s="375">
        <v>0</v>
      </c>
      <c r="E811" s="375">
        <v>0</v>
      </c>
      <c r="F811" s="375">
        <v>0</v>
      </c>
      <c r="G811" s="375">
        <v>0</v>
      </c>
      <c r="H811" s="375">
        <v>0</v>
      </c>
    </row>
    <row r="812" spans="1:8" x14ac:dyDescent="0.25">
      <c r="A812" s="374" t="s">
        <v>740</v>
      </c>
      <c r="B812" s="374" t="s">
        <v>593</v>
      </c>
      <c r="C812" s="375">
        <v>0</v>
      </c>
      <c r="D812" s="375">
        <v>0</v>
      </c>
      <c r="E812" s="375">
        <v>0</v>
      </c>
      <c r="F812" s="375">
        <v>0</v>
      </c>
      <c r="G812" s="375">
        <v>0</v>
      </c>
      <c r="H812" s="375">
        <v>0</v>
      </c>
    </row>
    <row r="813" spans="1:8" x14ac:dyDescent="0.25">
      <c r="A813" s="374" t="s">
        <v>741</v>
      </c>
      <c r="B813" s="374" t="s">
        <v>620</v>
      </c>
      <c r="C813" s="375">
        <v>0</v>
      </c>
      <c r="D813" s="375">
        <v>0</v>
      </c>
      <c r="E813" s="375">
        <v>0</v>
      </c>
      <c r="F813" s="375">
        <v>0</v>
      </c>
      <c r="G813" s="375">
        <v>0</v>
      </c>
      <c r="H813" s="375">
        <v>0</v>
      </c>
    </row>
    <row r="814" spans="1:8" x14ac:dyDescent="0.25">
      <c r="A814" s="374" t="s">
        <v>742</v>
      </c>
      <c r="B814" s="374" t="s">
        <v>615</v>
      </c>
      <c r="C814" s="375">
        <v>0</v>
      </c>
      <c r="D814" s="375">
        <v>0</v>
      </c>
      <c r="E814" s="375">
        <v>0</v>
      </c>
      <c r="F814" s="375">
        <v>0</v>
      </c>
      <c r="G814" s="375">
        <v>0</v>
      </c>
      <c r="H814" s="375">
        <v>0</v>
      </c>
    </row>
    <row r="815" spans="1:8" x14ac:dyDescent="0.25">
      <c r="A815" s="374" t="s">
        <v>743</v>
      </c>
      <c r="B815" s="374" t="s">
        <v>553</v>
      </c>
      <c r="C815" s="375">
        <v>0</v>
      </c>
      <c r="D815" s="375">
        <v>0</v>
      </c>
      <c r="E815" s="375">
        <v>0</v>
      </c>
      <c r="F815" s="375">
        <v>0</v>
      </c>
      <c r="G815" s="375">
        <v>0</v>
      </c>
      <c r="H815" s="375">
        <v>0</v>
      </c>
    </row>
    <row r="816" spans="1:8" x14ac:dyDescent="0.25">
      <c r="A816" s="374" t="s">
        <v>744</v>
      </c>
      <c r="B816" s="374" t="s">
        <v>555</v>
      </c>
      <c r="C816" s="375">
        <v>0</v>
      </c>
      <c r="D816" s="375">
        <v>0</v>
      </c>
      <c r="E816" s="375">
        <v>0</v>
      </c>
      <c r="F816" s="375">
        <v>0</v>
      </c>
      <c r="G816" s="375">
        <v>0</v>
      </c>
      <c r="H816" s="375">
        <v>0</v>
      </c>
    </row>
    <row r="817" spans="1:8" x14ac:dyDescent="0.25">
      <c r="A817" s="374" t="s">
        <v>745</v>
      </c>
      <c r="B817" s="374" t="s">
        <v>616</v>
      </c>
      <c r="C817" s="375">
        <v>0</v>
      </c>
      <c r="D817" s="375">
        <v>0</v>
      </c>
      <c r="E817" s="375">
        <v>0</v>
      </c>
      <c r="F817" s="375">
        <v>0</v>
      </c>
      <c r="G817" s="375">
        <v>0</v>
      </c>
      <c r="H817" s="375">
        <v>0</v>
      </c>
    </row>
    <row r="818" spans="1:8" x14ac:dyDescent="0.25">
      <c r="A818" s="374" t="s">
        <v>746</v>
      </c>
      <c r="B818" s="374" t="s">
        <v>564</v>
      </c>
      <c r="C818" s="375">
        <v>0</v>
      </c>
      <c r="D818" s="375">
        <v>0</v>
      </c>
      <c r="E818" s="375">
        <v>0</v>
      </c>
      <c r="F818" s="375">
        <v>0</v>
      </c>
      <c r="G818" s="375">
        <v>0</v>
      </c>
      <c r="H818" s="375">
        <v>0</v>
      </c>
    </row>
    <row r="819" spans="1:8" x14ac:dyDescent="0.25">
      <c r="A819" s="374" t="s">
        <v>747</v>
      </c>
      <c r="B819" s="374" t="s">
        <v>565</v>
      </c>
      <c r="C819" s="375">
        <v>0</v>
      </c>
      <c r="D819" s="375">
        <v>0</v>
      </c>
      <c r="E819" s="375">
        <v>0</v>
      </c>
      <c r="F819" s="375">
        <v>0</v>
      </c>
      <c r="G819" s="375">
        <v>0</v>
      </c>
      <c r="H819" s="375">
        <v>0</v>
      </c>
    </row>
    <row r="820" spans="1:8" x14ac:dyDescent="0.25">
      <c r="A820" s="374" t="s">
        <v>748</v>
      </c>
      <c r="B820" s="374" t="s">
        <v>629</v>
      </c>
      <c r="C820" s="375">
        <v>0</v>
      </c>
      <c r="D820" s="375">
        <v>0</v>
      </c>
      <c r="E820" s="375">
        <v>0</v>
      </c>
      <c r="F820" s="375">
        <v>0</v>
      </c>
      <c r="G820" s="375">
        <v>0</v>
      </c>
      <c r="H820" s="375">
        <v>0</v>
      </c>
    </row>
    <row r="821" spans="1:8" x14ac:dyDescent="0.25">
      <c r="A821" s="374" t="s">
        <v>749</v>
      </c>
      <c r="B821" s="374" t="s">
        <v>630</v>
      </c>
      <c r="C821" s="375">
        <v>0</v>
      </c>
      <c r="D821" s="375">
        <v>0</v>
      </c>
      <c r="E821" s="375">
        <v>0</v>
      </c>
      <c r="F821" s="375">
        <v>0</v>
      </c>
      <c r="G821" s="375">
        <v>0</v>
      </c>
      <c r="H821" s="375">
        <v>0</v>
      </c>
    </row>
    <row r="822" spans="1:8" x14ac:dyDescent="0.25">
      <c r="A822" s="374" t="s">
        <v>750</v>
      </c>
      <c r="B822" s="374" t="s">
        <v>631</v>
      </c>
      <c r="C822" s="375">
        <v>0</v>
      </c>
      <c r="D822" s="375">
        <v>0</v>
      </c>
      <c r="E822" s="375">
        <v>0</v>
      </c>
      <c r="F822" s="375">
        <v>0</v>
      </c>
      <c r="G822" s="375">
        <v>0</v>
      </c>
      <c r="H822" s="375">
        <v>0</v>
      </c>
    </row>
    <row r="823" spans="1:8" x14ac:dyDescent="0.25">
      <c r="A823" s="374" t="s">
        <v>751</v>
      </c>
      <c r="B823" s="374" t="s">
        <v>633</v>
      </c>
      <c r="C823" s="375">
        <v>0</v>
      </c>
      <c r="D823" s="375">
        <v>0</v>
      </c>
      <c r="E823" s="375">
        <v>0</v>
      </c>
      <c r="F823" s="375">
        <v>0</v>
      </c>
      <c r="G823" s="375">
        <v>0</v>
      </c>
      <c r="H823" s="375">
        <v>0</v>
      </c>
    </row>
    <row r="824" spans="1:8" x14ac:dyDescent="0.25">
      <c r="A824" s="374" t="s">
        <v>752</v>
      </c>
      <c r="B824" s="374" t="s">
        <v>556</v>
      </c>
      <c r="C824" s="375">
        <v>0</v>
      </c>
      <c r="D824" s="375">
        <v>0</v>
      </c>
      <c r="E824" s="375">
        <v>0</v>
      </c>
      <c r="F824" s="375">
        <v>0</v>
      </c>
      <c r="G824" s="375">
        <v>0</v>
      </c>
      <c r="H824" s="375">
        <v>0</v>
      </c>
    </row>
    <row r="825" spans="1:8" x14ac:dyDescent="0.25">
      <c r="A825" s="374" t="s">
        <v>753</v>
      </c>
      <c r="B825" s="374" t="s">
        <v>557</v>
      </c>
      <c r="C825" s="375">
        <v>0</v>
      </c>
      <c r="D825" s="375">
        <v>0</v>
      </c>
      <c r="E825" s="375">
        <v>0</v>
      </c>
      <c r="F825" s="375">
        <v>0</v>
      </c>
      <c r="G825" s="375">
        <v>0</v>
      </c>
      <c r="H825" s="375">
        <v>0</v>
      </c>
    </row>
    <row r="826" spans="1:8" x14ac:dyDescent="0.25">
      <c r="A826" s="374" t="s">
        <v>754</v>
      </c>
      <c r="B826" s="374" t="s">
        <v>617</v>
      </c>
      <c r="C826" s="375">
        <v>0</v>
      </c>
      <c r="D826" s="375">
        <v>0</v>
      </c>
      <c r="E826" s="375">
        <v>0</v>
      </c>
      <c r="F826" s="375">
        <v>0</v>
      </c>
      <c r="G826" s="375">
        <v>0</v>
      </c>
      <c r="H826" s="375">
        <v>0</v>
      </c>
    </row>
    <row r="827" spans="1:8" x14ac:dyDescent="0.25">
      <c r="A827" s="374" t="s">
        <v>755</v>
      </c>
      <c r="B827" s="374" t="s">
        <v>634</v>
      </c>
      <c r="C827" s="375">
        <v>0</v>
      </c>
      <c r="D827" s="375">
        <v>0</v>
      </c>
      <c r="E827" s="375">
        <v>0</v>
      </c>
      <c r="F827" s="375">
        <v>0</v>
      </c>
      <c r="G827" s="375">
        <v>0</v>
      </c>
      <c r="H827" s="375">
        <v>0</v>
      </c>
    </row>
    <row r="828" spans="1:8" x14ac:dyDescent="0.25">
      <c r="A828" s="374" t="s">
        <v>756</v>
      </c>
      <c r="B828" s="374" t="s">
        <v>635</v>
      </c>
      <c r="C828" s="375">
        <v>0</v>
      </c>
      <c r="D828" s="375">
        <v>0</v>
      </c>
      <c r="E828" s="375">
        <v>0</v>
      </c>
      <c r="F828" s="375">
        <v>0</v>
      </c>
      <c r="G828" s="375">
        <v>0</v>
      </c>
      <c r="H828" s="375">
        <v>0</v>
      </c>
    </row>
    <row r="829" spans="1:8" x14ac:dyDescent="0.25">
      <c r="A829" s="374" t="s">
        <v>757</v>
      </c>
      <c r="B829" s="374" t="s">
        <v>558</v>
      </c>
      <c r="C829" s="375">
        <v>0</v>
      </c>
      <c r="D829" s="375">
        <v>0</v>
      </c>
      <c r="E829" s="375">
        <v>0</v>
      </c>
      <c r="F829" s="375">
        <v>0</v>
      </c>
      <c r="G829" s="375">
        <v>0</v>
      </c>
      <c r="H829" s="375">
        <v>0</v>
      </c>
    </row>
    <row r="830" spans="1:8" x14ac:dyDescent="0.25">
      <c r="A830" s="374" t="s">
        <v>758</v>
      </c>
      <c r="B830" s="374" t="s">
        <v>559</v>
      </c>
      <c r="C830" s="375">
        <v>0</v>
      </c>
      <c r="D830" s="375">
        <v>0</v>
      </c>
      <c r="E830" s="375">
        <v>0</v>
      </c>
      <c r="F830" s="375">
        <v>0</v>
      </c>
      <c r="G830" s="375">
        <v>0</v>
      </c>
      <c r="H830" s="375">
        <v>0</v>
      </c>
    </row>
    <row r="831" spans="1:8" x14ac:dyDescent="0.25">
      <c r="A831" s="374" t="s">
        <v>759</v>
      </c>
      <c r="B831" s="374" t="s">
        <v>566</v>
      </c>
      <c r="C831" s="375">
        <v>0</v>
      </c>
      <c r="D831" s="375">
        <v>0</v>
      </c>
      <c r="E831" s="375">
        <v>0</v>
      </c>
      <c r="F831" s="375">
        <v>0</v>
      </c>
      <c r="G831" s="375">
        <v>0</v>
      </c>
      <c r="H831" s="375">
        <v>0</v>
      </c>
    </row>
    <row r="832" spans="1:8" x14ac:dyDescent="0.25">
      <c r="A832" s="374" t="s">
        <v>760</v>
      </c>
      <c r="B832" s="374" t="s">
        <v>618</v>
      </c>
      <c r="C832" s="375">
        <v>0</v>
      </c>
      <c r="D832" s="375">
        <v>0</v>
      </c>
      <c r="E832" s="375">
        <v>0</v>
      </c>
      <c r="F832" s="375">
        <v>0</v>
      </c>
      <c r="G832" s="375">
        <v>0</v>
      </c>
      <c r="H832" s="375">
        <v>0</v>
      </c>
    </row>
    <row r="833" spans="1:8" x14ac:dyDescent="0.25">
      <c r="A833" s="374" t="s">
        <v>761</v>
      </c>
      <c r="B833" s="374" t="s">
        <v>762</v>
      </c>
      <c r="C833" s="375">
        <v>215000000</v>
      </c>
      <c r="D833" s="375">
        <v>207383000</v>
      </c>
      <c r="E833" s="375">
        <v>0</v>
      </c>
      <c r="F833" s="375">
        <v>207383000</v>
      </c>
      <c r="G833" s="375">
        <v>7617000</v>
      </c>
      <c r="H833" s="375">
        <v>3.5428000000000002</v>
      </c>
    </row>
    <row r="834" spans="1:8" x14ac:dyDescent="0.25">
      <c r="A834" s="376" t="s">
        <v>763</v>
      </c>
      <c r="B834" s="376" t="s">
        <v>568</v>
      </c>
      <c r="C834" s="377">
        <v>215000000</v>
      </c>
      <c r="D834" s="377">
        <v>207383000</v>
      </c>
      <c r="E834" s="377">
        <v>0</v>
      </c>
      <c r="F834" s="377">
        <v>207383000</v>
      </c>
      <c r="G834" s="377">
        <v>7617000</v>
      </c>
      <c r="H834" s="375">
        <v>3.5428000000000002</v>
      </c>
    </row>
    <row r="835" spans="1:8" x14ac:dyDescent="0.25">
      <c r="A835" s="374" t="s">
        <v>764</v>
      </c>
      <c r="B835" s="374" t="s">
        <v>570</v>
      </c>
      <c r="C835" s="375">
        <v>215000000</v>
      </c>
      <c r="D835" s="375">
        <v>207383000</v>
      </c>
      <c r="E835" s="375">
        <v>0</v>
      </c>
      <c r="F835" s="375">
        <v>207383000</v>
      </c>
      <c r="G835" s="375">
        <v>7617000</v>
      </c>
      <c r="H835" s="375">
        <v>3.5428000000000002</v>
      </c>
    </row>
    <row r="836" spans="1:8" x14ac:dyDescent="0.25">
      <c r="A836" s="374" t="s">
        <v>765</v>
      </c>
      <c r="B836" s="374" t="s">
        <v>562</v>
      </c>
      <c r="C836" s="375">
        <v>1750000</v>
      </c>
      <c r="D836" s="375">
        <v>1750000</v>
      </c>
      <c r="E836" s="375">
        <v>0</v>
      </c>
      <c r="F836" s="375">
        <v>1750000</v>
      </c>
      <c r="G836" s="375">
        <v>0</v>
      </c>
      <c r="H836" s="375">
        <v>0</v>
      </c>
    </row>
    <row r="837" spans="1:8" x14ac:dyDescent="0.25">
      <c r="A837" s="374" t="s">
        <v>765</v>
      </c>
      <c r="B837" s="374" t="s">
        <v>572</v>
      </c>
      <c r="C837" s="375">
        <v>400000</v>
      </c>
      <c r="D837" s="375">
        <v>400000</v>
      </c>
      <c r="E837" s="375">
        <v>0</v>
      </c>
      <c r="F837" s="375">
        <v>400000</v>
      </c>
      <c r="G837" s="375">
        <v>0</v>
      </c>
      <c r="H837" s="375">
        <v>0</v>
      </c>
    </row>
    <row r="838" spans="1:8" x14ac:dyDescent="0.25">
      <c r="A838" s="374" t="s">
        <v>765</v>
      </c>
      <c r="B838" s="374" t="s">
        <v>573</v>
      </c>
      <c r="C838" s="375">
        <v>1070000</v>
      </c>
      <c r="D838" s="375">
        <v>710000</v>
      </c>
      <c r="E838" s="375">
        <v>0</v>
      </c>
      <c r="F838" s="375">
        <v>710000</v>
      </c>
      <c r="G838" s="375">
        <v>360000</v>
      </c>
      <c r="H838" s="375">
        <v>33.6449</v>
      </c>
    </row>
    <row r="839" spans="1:8" x14ac:dyDescent="0.25">
      <c r="A839" s="374" t="s">
        <v>765</v>
      </c>
      <c r="B839" s="374" t="s">
        <v>551</v>
      </c>
      <c r="C839" s="375">
        <v>220000</v>
      </c>
      <c r="D839" s="375">
        <v>220000</v>
      </c>
      <c r="E839" s="375">
        <v>0</v>
      </c>
      <c r="F839" s="375">
        <v>220000</v>
      </c>
      <c r="G839" s="375">
        <v>0</v>
      </c>
      <c r="H839" s="375">
        <v>0</v>
      </c>
    </row>
    <row r="840" spans="1:8" x14ac:dyDescent="0.25">
      <c r="A840" s="374" t="s">
        <v>765</v>
      </c>
      <c r="B840" s="374" t="s">
        <v>555</v>
      </c>
      <c r="C840" s="375">
        <v>500000</v>
      </c>
      <c r="D840" s="375">
        <v>500000</v>
      </c>
      <c r="E840" s="375">
        <v>0</v>
      </c>
      <c r="F840" s="375">
        <v>500000</v>
      </c>
      <c r="G840" s="375">
        <v>0</v>
      </c>
      <c r="H840" s="375">
        <v>0</v>
      </c>
    </row>
    <row r="841" spans="1:8" x14ac:dyDescent="0.25">
      <c r="A841" s="374" t="s">
        <v>765</v>
      </c>
      <c r="B841" s="374" t="s">
        <v>560</v>
      </c>
      <c r="C841" s="375">
        <v>3600000</v>
      </c>
      <c r="D841" s="375">
        <v>3140000</v>
      </c>
      <c r="E841" s="375">
        <v>0</v>
      </c>
      <c r="F841" s="375">
        <v>3140000</v>
      </c>
      <c r="G841" s="375">
        <v>460000</v>
      </c>
      <c r="H841" s="375">
        <v>12.777799999999999</v>
      </c>
    </row>
    <row r="842" spans="1:8" x14ac:dyDescent="0.25">
      <c r="A842" s="374" t="s">
        <v>765</v>
      </c>
      <c r="B842" s="374" t="s">
        <v>559</v>
      </c>
      <c r="C842" s="375">
        <v>2460000</v>
      </c>
      <c r="D842" s="375">
        <v>1530000</v>
      </c>
      <c r="E842" s="375">
        <v>0</v>
      </c>
      <c r="F842" s="375">
        <v>1530000</v>
      </c>
      <c r="G842" s="375">
        <v>930000</v>
      </c>
      <c r="H842" s="375">
        <v>37.804900000000004</v>
      </c>
    </row>
    <row r="843" spans="1:8" x14ac:dyDescent="0.25">
      <c r="A843" s="374" t="s">
        <v>765</v>
      </c>
      <c r="B843" s="374" t="s">
        <v>766</v>
      </c>
      <c r="C843" s="375">
        <v>205000000</v>
      </c>
      <c r="D843" s="375">
        <v>199133000</v>
      </c>
      <c r="E843" s="375">
        <v>0</v>
      </c>
      <c r="F843" s="375">
        <v>199133000</v>
      </c>
      <c r="G843" s="375">
        <v>5867000</v>
      </c>
      <c r="H843" s="375">
        <v>2.8620000000000001</v>
      </c>
    </row>
    <row r="844" spans="1:8" x14ac:dyDescent="0.25">
      <c r="A844" s="374" t="s">
        <v>767</v>
      </c>
      <c r="B844" s="374" t="s">
        <v>768</v>
      </c>
      <c r="C844" s="375">
        <v>125000000</v>
      </c>
      <c r="D844" s="375">
        <v>0</v>
      </c>
      <c r="E844" s="375">
        <v>0</v>
      </c>
      <c r="F844" s="375">
        <v>0</v>
      </c>
      <c r="G844" s="375">
        <v>125000000</v>
      </c>
      <c r="H844" s="375">
        <v>100</v>
      </c>
    </row>
    <row r="845" spans="1:8" x14ac:dyDescent="0.25">
      <c r="A845" s="374" t="s">
        <v>769</v>
      </c>
      <c r="B845" s="374" t="s">
        <v>568</v>
      </c>
      <c r="C845" s="375">
        <v>125000000</v>
      </c>
      <c r="D845" s="375">
        <v>0</v>
      </c>
      <c r="E845" s="375">
        <v>0</v>
      </c>
      <c r="F845" s="375">
        <v>0</v>
      </c>
      <c r="G845" s="375">
        <v>125000000</v>
      </c>
      <c r="H845" s="375">
        <v>100</v>
      </c>
    </row>
    <row r="846" spans="1:8" x14ac:dyDescent="0.25">
      <c r="A846" s="374" t="s">
        <v>770</v>
      </c>
      <c r="B846" s="374" t="s">
        <v>771</v>
      </c>
      <c r="C846" s="375">
        <v>125000000</v>
      </c>
      <c r="D846" s="375">
        <v>0</v>
      </c>
      <c r="E846" s="375">
        <v>0</v>
      </c>
      <c r="F846" s="375">
        <v>0</v>
      </c>
      <c r="G846" s="375">
        <v>125000000</v>
      </c>
      <c r="H846" s="375">
        <v>100</v>
      </c>
    </row>
    <row r="847" spans="1:8" x14ac:dyDescent="0.25">
      <c r="A847" s="374" t="s">
        <v>772</v>
      </c>
      <c r="B847" s="374" t="s">
        <v>562</v>
      </c>
      <c r="C847" s="375">
        <v>1870000</v>
      </c>
      <c r="D847" s="375">
        <v>0</v>
      </c>
      <c r="E847" s="375">
        <v>0</v>
      </c>
      <c r="F847" s="375">
        <v>0</v>
      </c>
      <c r="G847" s="375">
        <v>1870000</v>
      </c>
      <c r="H847" s="375">
        <v>100</v>
      </c>
    </row>
    <row r="848" spans="1:8" x14ac:dyDescent="0.25">
      <c r="A848" s="374" t="s">
        <v>772</v>
      </c>
      <c r="B848" s="374" t="s">
        <v>572</v>
      </c>
      <c r="C848" s="375">
        <v>450000</v>
      </c>
      <c r="D848" s="375">
        <v>0</v>
      </c>
      <c r="E848" s="375">
        <v>0</v>
      </c>
      <c r="F848" s="375">
        <v>0</v>
      </c>
      <c r="G848" s="375">
        <v>450000</v>
      </c>
      <c r="H848" s="375">
        <v>100</v>
      </c>
    </row>
    <row r="849" spans="1:8" x14ac:dyDescent="0.25">
      <c r="A849" s="374" t="s">
        <v>772</v>
      </c>
      <c r="B849" s="374" t="s">
        <v>573</v>
      </c>
      <c r="C849" s="375">
        <v>855000</v>
      </c>
      <c r="D849" s="375">
        <v>0</v>
      </c>
      <c r="E849" s="375">
        <v>0</v>
      </c>
      <c r="F849" s="375">
        <v>0</v>
      </c>
      <c r="G849" s="375">
        <v>855000</v>
      </c>
      <c r="H849" s="375">
        <v>100</v>
      </c>
    </row>
    <row r="850" spans="1:8" x14ac:dyDescent="0.25">
      <c r="A850" s="374" t="s">
        <v>772</v>
      </c>
      <c r="B850" s="374" t="s">
        <v>773</v>
      </c>
      <c r="C850" s="375">
        <v>121825000</v>
      </c>
      <c r="D850" s="375">
        <v>0</v>
      </c>
      <c r="E850" s="375">
        <v>0</v>
      </c>
      <c r="F850" s="375">
        <v>0</v>
      </c>
      <c r="G850" s="375">
        <v>121825000</v>
      </c>
      <c r="H850" s="375">
        <v>100</v>
      </c>
    </row>
    <row r="851" spans="1:8" x14ac:dyDescent="0.25">
      <c r="A851" s="374" t="s">
        <v>774</v>
      </c>
      <c r="B851" s="374" t="s">
        <v>775</v>
      </c>
      <c r="C851" s="375">
        <v>1036776000</v>
      </c>
      <c r="D851" s="375">
        <v>28234000</v>
      </c>
      <c r="E851" s="375">
        <v>0</v>
      </c>
      <c r="F851" s="375">
        <v>28234000</v>
      </c>
      <c r="G851" s="375">
        <v>1008542000</v>
      </c>
      <c r="H851" s="375">
        <v>97.276799999999994</v>
      </c>
    </row>
    <row r="852" spans="1:8" x14ac:dyDescent="0.25">
      <c r="A852" s="376" t="s">
        <v>776</v>
      </c>
      <c r="B852" s="376" t="s">
        <v>568</v>
      </c>
      <c r="C852" s="377">
        <v>1036776000</v>
      </c>
      <c r="D852" s="377">
        <v>28234000</v>
      </c>
      <c r="E852" s="377">
        <v>0</v>
      </c>
      <c r="F852" s="377">
        <v>28234000</v>
      </c>
      <c r="G852" s="377">
        <v>1008542000</v>
      </c>
      <c r="H852" s="375">
        <v>97.276799999999994</v>
      </c>
    </row>
    <row r="853" spans="1:8" x14ac:dyDescent="0.25">
      <c r="A853" s="374" t="s">
        <v>777</v>
      </c>
      <c r="B853" s="374" t="s">
        <v>778</v>
      </c>
      <c r="C853" s="375">
        <v>409000000</v>
      </c>
      <c r="D853" s="375">
        <v>0</v>
      </c>
      <c r="E853" s="375">
        <v>0</v>
      </c>
      <c r="F853" s="375">
        <v>0</v>
      </c>
      <c r="G853" s="375">
        <v>409000000</v>
      </c>
      <c r="H853" s="375">
        <v>100</v>
      </c>
    </row>
    <row r="854" spans="1:8" x14ac:dyDescent="0.25">
      <c r="A854" s="374" t="s">
        <v>779</v>
      </c>
      <c r="B854" s="374" t="s">
        <v>780</v>
      </c>
      <c r="C854" s="375">
        <v>409000000</v>
      </c>
      <c r="D854" s="375">
        <v>0</v>
      </c>
      <c r="E854" s="375">
        <v>0</v>
      </c>
      <c r="F854" s="375">
        <v>0</v>
      </c>
      <c r="G854" s="375">
        <v>409000000</v>
      </c>
      <c r="H854" s="375">
        <v>100</v>
      </c>
    </row>
    <row r="855" spans="1:8" x14ac:dyDescent="0.25">
      <c r="A855" s="374" t="s">
        <v>781</v>
      </c>
      <c r="B855" s="374" t="s">
        <v>782</v>
      </c>
      <c r="C855" s="375">
        <v>160000000</v>
      </c>
      <c r="D855" s="375">
        <v>0</v>
      </c>
      <c r="E855" s="375">
        <v>0</v>
      </c>
      <c r="F855" s="375">
        <v>0</v>
      </c>
      <c r="G855" s="375">
        <v>160000000</v>
      </c>
      <c r="H855" s="375">
        <v>100</v>
      </c>
    </row>
    <row r="856" spans="1:8" x14ac:dyDescent="0.25">
      <c r="A856" s="374" t="s">
        <v>783</v>
      </c>
      <c r="B856" s="374" t="s">
        <v>784</v>
      </c>
      <c r="C856" s="375">
        <v>160000000</v>
      </c>
      <c r="D856" s="375">
        <v>0</v>
      </c>
      <c r="E856" s="375">
        <v>0</v>
      </c>
      <c r="F856" s="375">
        <v>0</v>
      </c>
      <c r="G856" s="375">
        <v>160000000</v>
      </c>
      <c r="H856" s="375">
        <v>100</v>
      </c>
    </row>
    <row r="857" spans="1:8" x14ac:dyDescent="0.25">
      <c r="A857" s="374" t="s">
        <v>785</v>
      </c>
      <c r="B857" s="374" t="s">
        <v>640</v>
      </c>
      <c r="C857" s="375">
        <v>467776000</v>
      </c>
      <c r="D857" s="375">
        <v>28234000</v>
      </c>
      <c r="E857" s="375">
        <v>0</v>
      </c>
      <c r="F857" s="375">
        <v>28234000</v>
      </c>
      <c r="G857" s="375">
        <v>439542000</v>
      </c>
      <c r="H857" s="375">
        <v>93.964200000000005</v>
      </c>
    </row>
    <row r="858" spans="1:8" x14ac:dyDescent="0.25">
      <c r="A858" s="374" t="s">
        <v>786</v>
      </c>
      <c r="B858" s="374" t="s">
        <v>562</v>
      </c>
      <c r="C858" s="375">
        <v>3775000</v>
      </c>
      <c r="D858" s="375">
        <v>0</v>
      </c>
      <c r="E858" s="375">
        <v>0</v>
      </c>
      <c r="F858" s="375">
        <v>0</v>
      </c>
      <c r="G858" s="375">
        <v>3775000</v>
      </c>
      <c r="H858" s="375">
        <v>100</v>
      </c>
    </row>
    <row r="859" spans="1:8" x14ac:dyDescent="0.25">
      <c r="A859" s="374" t="s">
        <v>786</v>
      </c>
      <c r="B859" s="374" t="s">
        <v>572</v>
      </c>
      <c r="C859" s="375">
        <v>4270000</v>
      </c>
      <c r="D859" s="375">
        <v>4270000</v>
      </c>
      <c r="E859" s="375">
        <v>0</v>
      </c>
      <c r="F859" s="375">
        <v>4270000</v>
      </c>
      <c r="G859" s="375">
        <v>0</v>
      </c>
      <c r="H859" s="375">
        <v>0</v>
      </c>
    </row>
    <row r="860" spans="1:8" x14ac:dyDescent="0.25">
      <c r="A860" s="374" t="s">
        <v>786</v>
      </c>
      <c r="B860" s="374" t="s">
        <v>573</v>
      </c>
      <c r="C860" s="375">
        <v>2810000</v>
      </c>
      <c r="D860" s="375">
        <v>0</v>
      </c>
      <c r="E860" s="375">
        <v>0</v>
      </c>
      <c r="F860" s="375">
        <v>0</v>
      </c>
      <c r="G860" s="375">
        <v>2810000</v>
      </c>
      <c r="H860" s="375">
        <v>100</v>
      </c>
    </row>
    <row r="861" spans="1:8" x14ac:dyDescent="0.25">
      <c r="A861" s="374" t="s">
        <v>786</v>
      </c>
      <c r="B861" s="374" t="s">
        <v>551</v>
      </c>
      <c r="C861" s="375">
        <v>490000</v>
      </c>
      <c r="D861" s="375">
        <v>490000</v>
      </c>
      <c r="E861" s="375">
        <v>0</v>
      </c>
      <c r="F861" s="375">
        <v>490000</v>
      </c>
      <c r="G861" s="375">
        <v>0</v>
      </c>
      <c r="H861" s="375">
        <v>0</v>
      </c>
    </row>
    <row r="862" spans="1:8" x14ac:dyDescent="0.25">
      <c r="A862" s="374" t="s">
        <v>786</v>
      </c>
      <c r="B862" s="374" t="s">
        <v>555</v>
      </c>
      <c r="C862" s="375">
        <v>3000000</v>
      </c>
      <c r="D862" s="375">
        <v>1500000</v>
      </c>
      <c r="E862" s="375">
        <v>0</v>
      </c>
      <c r="F862" s="375">
        <v>1500000</v>
      </c>
      <c r="G862" s="375">
        <v>1500000</v>
      </c>
      <c r="H862" s="375">
        <v>50</v>
      </c>
    </row>
    <row r="863" spans="1:8" x14ac:dyDescent="0.25">
      <c r="A863" s="374" t="s">
        <v>786</v>
      </c>
      <c r="B863" s="374" t="s">
        <v>560</v>
      </c>
      <c r="C863" s="375">
        <v>5096000</v>
      </c>
      <c r="D863" s="375">
        <v>920000</v>
      </c>
      <c r="E863" s="375">
        <v>0</v>
      </c>
      <c r="F863" s="375">
        <v>920000</v>
      </c>
      <c r="G863" s="375">
        <v>4176000</v>
      </c>
      <c r="H863" s="375">
        <v>81.946600000000004</v>
      </c>
    </row>
    <row r="864" spans="1:8" x14ac:dyDescent="0.25">
      <c r="A864" s="374" t="s">
        <v>786</v>
      </c>
      <c r="B864" s="374" t="s">
        <v>674</v>
      </c>
      <c r="C864" s="375">
        <v>21600000</v>
      </c>
      <c r="D864" s="375">
        <v>21054000</v>
      </c>
      <c r="E864" s="375">
        <v>0</v>
      </c>
      <c r="F864" s="375">
        <v>21054000</v>
      </c>
      <c r="G864" s="375">
        <v>546000</v>
      </c>
      <c r="H864" s="375">
        <v>2.5278</v>
      </c>
    </row>
    <row r="865" spans="1:8" x14ac:dyDescent="0.25">
      <c r="A865" s="374" t="s">
        <v>786</v>
      </c>
      <c r="B865" s="374" t="s">
        <v>675</v>
      </c>
      <c r="C865" s="375">
        <v>14400000</v>
      </c>
      <c r="D865" s="375">
        <v>0</v>
      </c>
      <c r="E865" s="375">
        <v>0</v>
      </c>
      <c r="F865" s="375">
        <v>0</v>
      </c>
      <c r="G865" s="375">
        <v>14400000</v>
      </c>
      <c r="H865" s="375">
        <v>100</v>
      </c>
    </row>
    <row r="866" spans="1:8" x14ac:dyDescent="0.25">
      <c r="A866" s="374" t="s">
        <v>786</v>
      </c>
      <c r="B866" s="374" t="s">
        <v>676</v>
      </c>
      <c r="C866" s="375">
        <v>0</v>
      </c>
      <c r="D866" s="375">
        <v>0</v>
      </c>
      <c r="E866" s="375">
        <v>0</v>
      </c>
      <c r="F866" s="375">
        <v>0</v>
      </c>
      <c r="G866" s="375">
        <v>0</v>
      </c>
      <c r="H866" s="375">
        <v>0</v>
      </c>
    </row>
    <row r="867" spans="1:8" x14ac:dyDescent="0.25">
      <c r="A867" s="374" t="s">
        <v>787</v>
      </c>
      <c r="B867" s="374" t="s">
        <v>788</v>
      </c>
      <c r="C867" s="375">
        <v>412335000</v>
      </c>
      <c r="D867" s="375">
        <v>0</v>
      </c>
      <c r="E867" s="375">
        <v>0</v>
      </c>
      <c r="F867" s="375">
        <v>0</v>
      </c>
      <c r="G867" s="375">
        <v>412335000</v>
      </c>
      <c r="H867" s="375">
        <v>100</v>
      </c>
    </row>
    <row r="868" spans="1:8" x14ac:dyDescent="0.25">
      <c r="A868" s="374" t="s">
        <v>789</v>
      </c>
      <c r="B868" s="374" t="s">
        <v>790</v>
      </c>
      <c r="C868" s="375">
        <v>2000000000</v>
      </c>
      <c r="D868" s="375">
        <v>1982091900</v>
      </c>
      <c r="E868" s="375">
        <v>0</v>
      </c>
      <c r="F868" s="375">
        <v>1982091900</v>
      </c>
      <c r="G868" s="375">
        <v>17908100</v>
      </c>
      <c r="H868" s="375">
        <v>0.89539999999999997</v>
      </c>
    </row>
    <row r="869" spans="1:8" x14ac:dyDescent="0.25">
      <c r="A869" s="376" t="s">
        <v>791</v>
      </c>
      <c r="B869" s="376" t="s">
        <v>568</v>
      </c>
      <c r="C869" s="377">
        <v>2000000000</v>
      </c>
      <c r="D869" s="377">
        <v>1982091900</v>
      </c>
      <c r="E869" s="377">
        <v>0</v>
      </c>
      <c r="F869" s="377">
        <v>1982091900</v>
      </c>
      <c r="G869" s="377">
        <v>17908100</v>
      </c>
      <c r="H869" s="375">
        <v>0.89539999999999997</v>
      </c>
    </row>
    <row r="870" spans="1:8" x14ac:dyDescent="0.25">
      <c r="A870" s="374" t="s">
        <v>792</v>
      </c>
      <c r="B870" s="374" t="s">
        <v>570</v>
      </c>
      <c r="C870" s="375">
        <v>2000000000</v>
      </c>
      <c r="D870" s="375">
        <v>1982091900</v>
      </c>
      <c r="E870" s="375">
        <v>0</v>
      </c>
      <c r="F870" s="375">
        <v>1982091900</v>
      </c>
      <c r="G870" s="375">
        <v>17908100</v>
      </c>
      <c r="H870" s="375">
        <v>0.89539999999999997</v>
      </c>
    </row>
    <row r="871" spans="1:8" x14ac:dyDescent="0.25">
      <c r="A871" s="374" t="s">
        <v>793</v>
      </c>
      <c r="B871" s="374" t="s">
        <v>562</v>
      </c>
      <c r="C871" s="375">
        <v>3310000</v>
      </c>
      <c r="D871" s="375">
        <v>3310000</v>
      </c>
      <c r="E871" s="375">
        <v>0</v>
      </c>
      <c r="F871" s="375">
        <v>3310000</v>
      </c>
      <c r="G871" s="375">
        <v>0</v>
      </c>
      <c r="H871" s="375">
        <v>0</v>
      </c>
    </row>
    <row r="872" spans="1:8" x14ac:dyDescent="0.25">
      <c r="A872" s="374" t="s">
        <v>793</v>
      </c>
      <c r="B872" s="374" t="s">
        <v>572</v>
      </c>
      <c r="C872" s="375">
        <v>1190000</v>
      </c>
      <c r="D872" s="375">
        <v>1190000</v>
      </c>
      <c r="E872" s="375">
        <v>0</v>
      </c>
      <c r="F872" s="375">
        <v>1190000</v>
      </c>
      <c r="G872" s="375">
        <v>0</v>
      </c>
      <c r="H872" s="375">
        <v>0</v>
      </c>
    </row>
    <row r="873" spans="1:8" x14ac:dyDescent="0.25">
      <c r="A873" s="374" t="s">
        <v>793</v>
      </c>
      <c r="B873" s="374" t="s">
        <v>573</v>
      </c>
      <c r="C873" s="375">
        <v>2810000</v>
      </c>
      <c r="D873" s="375">
        <v>2810000</v>
      </c>
      <c r="E873" s="375">
        <v>0</v>
      </c>
      <c r="F873" s="375">
        <v>2810000</v>
      </c>
      <c r="G873" s="375">
        <v>0</v>
      </c>
      <c r="H873" s="375">
        <v>0</v>
      </c>
    </row>
    <row r="874" spans="1:8" x14ac:dyDescent="0.25">
      <c r="A874" s="374" t="s">
        <v>793</v>
      </c>
      <c r="B874" s="374" t="s">
        <v>551</v>
      </c>
      <c r="C874" s="375">
        <v>247500</v>
      </c>
      <c r="D874" s="375">
        <v>247500</v>
      </c>
      <c r="E874" s="375">
        <v>0</v>
      </c>
      <c r="F874" s="375">
        <v>247500</v>
      </c>
      <c r="G874" s="375">
        <v>0</v>
      </c>
      <c r="H874" s="375">
        <v>0</v>
      </c>
    </row>
    <row r="875" spans="1:8" x14ac:dyDescent="0.25">
      <c r="A875" s="374" t="s">
        <v>793</v>
      </c>
      <c r="B875" s="374" t="s">
        <v>555</v>
      </c>
      <c r="C875" s="375">
        <v>1100000</v>
      </c>
      <c r="D875" s="375">
        <v>1100000</v>
      </c>
      <c r="E875" s="375">
        <v>0</v>
      </c>
      <c r="F875" s="375">
        <v>1100000</v>
      </c>
      <c r="G875" s="375">
        <v>0</v>
      </c>
      <c r="H875" s="375">
        <v>0</v>
      </c>
    </row>
    <row r="876" spans="1:8" x14ac:dyDescent="0.25">
      <c r="A876" s="374" t="s">
        <v>793</v>
      </c>
      <c r="B876" s="374" t="s">
        <v>630</v>
      </c>
      <c r="C876" s="375">
        <v>1600000</v>
      </c>
      <c r="D876" s="375">
        <v>1600000</v>
      </c>
      <c r="E876" s="375">
        <v>0</v>
      </c>
      <c r="F876" s="375">
        <v>1600000</v>
      </c>
      <c r="G876" s="375">
        <v>0</v>
      </c>
      <c r="H876" s="375">
        <v>0</v>
      </c>
    </row>
    <row r="877" spans="1:8" x14ac:dyDescent="0.25">
      <c r="A877" s="374" t="s">
        <v>793</v>
      </c>
      <c r="B877" s="374" t="s">
        <v>557</v>
      </c>
      <c r="C877" s="375">
        <v>1282500</v>
      </c>
      <c r="D877" s="375">
        <v>1282500</v>
      </c>
      <c r="E877" s="375">
        <v>0</v>
      </c>
      <c r="F877" s="375">
        <v>1282500</v>
      </c>
      <c r="G877" s="375">
        <v>0</v>
      </c>
      <c r="H877" s="375">
        <v>0</v>
      </c>
    </row>
    <row r="878" spans="1:8" x14ac:dyDescent="0.25">
      <c r="A878" s="374" t="s">
        <v>793</v>
      </c>
      <c r="B878" s="374" t="s">
        <v>560</v>
      </c>
      <c r="C878" s="375">
        <v>11460000</v>
      </c>
      <c r="D878" s="375">
        <v>5234700</v>
      </c>
      <c r="E878" s="375">
        <v>0</v>
      </c>
      <c r="F878" s="375">
        <v>5234700</v>
      </c>
      <c r="G878" s="375">
        <v>6225300</v>
      </c>
      <c r="H878" s="375">
        <v>54.322000000000003</v>
      </c>
    </row>
    <row r="879" spans="1:8" x14ac:dyDescent="0.25">
      <c r="A879" s="374" t="s">
        <v>793</v>
      </c>
      <c r="B879" s="374" t="s">
        <v>559</v>
      </c>
      <c r="C879" s="375">
        <v>11400000</v>
      </c>
      <c r="D879" s="375">
        <v>5093200</v>
      </c>
      <c r="E879" s="375">
        <v>0</v>
      </c>
      <c r="F879" s="375">
        <v>5093200</v>
      </c>
      <c r="G879" s="375">
        <v>6306800</v>
      </c>
      <c r="H879" s="375">
        <v>55.322800000000001</v>
      </c>
    </row>
    <row r="880" spans="1:8" x14ac:dyDescent="0.25">
      <c r="A880" s="374" t="s">
        <v>793</v>
      </c>
      <c r="B880" s="374" t="s">
        <v>698</v>
      </c>
      <c r="C880" s="375">
        <v>1965600000</v>
      </c>
      <c r="D880" s="375">
        <v>1960224000</v>
      </c>
      <c r="E880" s="375">
        <v>0</v>
      </c>
      <c r="F880" s="375">
        <v>1960224000</v>
      </c>
      <c r="G880" s="375">
        <v>5376000</v>
      </c>
      <c r="H880" s="375">
        <v>0.27350000000000002</v>
      </c>
    </row>
    <row r="881" spans="1:8" x14ac:dyDescent="0.25">
      <c r="A881" s="374" t="s">
        <v>794</v>
      </c>
      <c r="B881" s="374" t="s">
        <v>795</v>
      </c>
      <c r="C881" s="375">
        <v>15000000</v>
      </c>
      <c r="D881" s="375">
        <v>0</v>
      </c>
      <c r="E881" s="375">
        <v>0</v>
      </c>
      <c r="F881" s="375">
        <v>0</v>
      </c>
      <c r="G881" s="375">
        <v>15000000</v>
      </c>
      <c r="H881" s="375">
        <v>100</v>
      </c>
    </row>
    <row r="882" spans="1:8" x14ac:dyDescent="0.25">
      <c r="A882" s="374" t="s">
        <v>1897</v>
      </c>
      <c r="B882" s="374" t="s">
        <v>542</v>
      </c>
      <c r="C882" s="375">
        <v>2470000</v>
      </c>
      <c r="D882" s="375">
        <v>0</v>
      </c>
      <c r="E882" s="375">
        <v>0</v>
      </c>
      <c r="F882" s="375">
        <v>0</v>
      </c>
      <c r="G882" s="375">
        <v>2470000</v>
      </c>
      <c r="H882" s="375">
        <v>100</v>
      </c>
    </row>
    <row r="883" spans="1:8" x14ac:dyDescent="0.25">
      <c r="A883" s="374" t="s">
        <v>1898</v>
      </c>
      <c r="B883" s="374" t="s">
        <v>547</v>
      </c>
      <c r="C883" s="375">
        <v>2470000</v>
      </c>
      <c r="D883" s="375">
        <v>0</v>
      </c>
      <c r="E883" s="375">
        <v>0</v>
      </c>
      <c r="F883" s="375">
        <v>0</v>
      </c>
      <c r="G883" s="375">
        <v>2470000</v>
      </c>
      <c r="H883" s="375">
        <v>100</v>
      </c>
    </row>
    <row r="884" spans="1:8" x14ac:dyDescent="0.25">
      <c r="A884" s="374" t="s">
        <v>1899</v>
      </c>
      <c r="B884" s="374" t="s">
        <v>563</v>
      </c>
      <c r="C884" s="375">
        <v>2470000</v>
      </c>
      <c r="D884" s="375">
        <v>0</v>
      </c>
      <c r="E884" s="375">
        <v>0</v>
      </c>
      <c r="F884" s="375">
        <v>0</v>
      </c>
      <c r="G884" s="375">
        <v>2470000</v>
      </c>
      <c r="H884" s="375">
        <v>100</v>
      </c>
    </row>
    <row r="885" spans="1:8" x14ac:dyDescent="0.25">
      <c r="A885" s="374" t="s">
        <v>1900</v>
      </c>
      <c r="B885" s="374" t="s">
        <v>543</v>
      </c>
      <c r="C885" s="375">
        <v>12530000</v>
      </c>
      <c r="D885" s="375">
        <v>0</v>
      </c>
      <c r="E885" s="375">
        <v>0</v>
      </c>
      <c r="F885" s="375">
        <v>0</v>
      </c>
      <c r="G885" s="375">
        <v>12530000</v>
      </c>
      <c r="H885" s="375">
        <v>100</v>
      </c>
    </row>
    <row r="886" spans="1:8" x14ac:dyDescent="0.25">
      <c r="A886" s="374" t="s">
        <v>1901</v>
      </c>
      <c r="B886" s="374" t="s">
        <v>544</v>
      </c>
      <c r="C886" s="375">
        <v>1082000</v>
      </c>
      <c r="D886" s="375">
        <v>0</v>
      </c>
      <c r="E886" s="375">
        <v>0</v>
      </c>
      <c r="F886" s="375">
        <v>0</v>
      </c>
      <c r="G886" s="375">
        <v>1082000</v>
      </c>
      <c r="H886" s="375">
        <v>100</v>
      </c>
    </row>
    <row r="887" spans="1:8" x14ac:dyDescent="0.25">
      <c r="A887" s="374" t="s">
        <v>1902</v>
      </c>
      <c r="B887" s="374" t="s">
        <v>551</v>
      </c>
      <c r="C887" s="375">
        <v>1082000</v>
      </c>
      <c r="D887" s="375">
        <v>0</v>
      </c>
      <c r="E887" s="375">
        <v>0</v>
      </c>
      <c r="F887" s="375">
        <v>0</v>
      </c>
      <c r="G887" s="375">
        <v>1082000</v>
      </c>
      <c r="H887" s="375">
        <v>100</v>
      </c>
    </row>
    <row r="888" spans="1:8" x14ac:dyDescent="0.25">
      <c r="A888" s="374" t="s">
        <v>1903</v>
      </c>
      <c r="B888" s="374" t="s">
        <v>553</v>
      </c>
      <c r="C888" s="375">
        <v>2010000</v>
      </c>
      <c r="D888" s="375">
        <v>0</v>
      </c>
      <c r="E888" s="375">
        <v>0</v>
      </c>
      <c r="F888" s="375">
        <v>0</v>
      </c>
      <c r="G888" s="375">
        <v>2010000</v>
      </c>
      <c r="H888" s="375">
        <v>100</v>
      </c>
    </row>
    <row r="889" spans="1:8" x14ac:dyDescent="0.25">
      <c r="A889" s="374" t="s">
        <v>1904</v>
      </c>
      <c r="B889" s="374" t="s">
        <v>555</v>
      </c>
      <c r="C889" s="375">
        <v>2010000</v>
      </c>
      <c r="D889" s="375">
        <v>0</v>
      </c>
      <c r="E889" s="375">
        <v>0</v>
      </c>
      <c r="F889" s="375">
        <v>0</v>
      </c>
      <c r="G889" s="375">
        <v>2010000</v>
      </c>
      <c r="H889" s="375">
        <v>100</v>
      </c>
    </row>
    <row r="890" spans="1:8" x14ac:dyDescent="0.25">
      <c r="A890" s="374" t="s">
        <v>1905</v>
      </c>
      <c r="B890" s="374" t="s">
        <v>629</v>
      </c>
      <c r="C890" s="375">
        <v>3600000</v>
      </c>
      <c r="D890" s="375">
        <v>0</v>
      </c>
      <c r="E890" s="375">
        <v>0</v>
      </c>
      <c r="F890" s="375">
        <v>0</v>
      </c>
      <c r="G890" s="375">
        <v>3600000</v>
      </c>
      <c r="H890" s="375">
        <v>100</v>
      </c>
    </row>
    <row r="891" spans="1:8" x14ac:dyDescent="0.25">
      <c r="A891" s="374" t="s">
        <v>1906</v>
      </c>
      <c r="B891" s="374" t="s">
        <v>630</v>
      </c>
      <c r="C891" s="375">
        <v>3600000</v>
      </c>
      <c r="D891" s="375">
        <v>0</v>
      </c>
      <c r="E891" s="375">
        <v>0</v>
      </c>
      <c r="F891" s="375">
        <v>0</v>
      </c>
      <c r="G891" s="375">
        <v>3600000</v>
      </c>
      <c r="H891" s="375">
        <v>100</v>
      </c>
    </row>
    <row r="892" spans="1:8" x14ac:dyDescent="0.25">
      <c r="A892" s="374" t="s">
        <v>1907</v>
      </c>
      <c r="B892" s="374" t="s">
        <v>556</v>
      </c>
      <c r="C892" s="375">
        <v>1088000</v>
      </c>
      <c r="D892" s="375">
        <v>0</v>
      </c>
      <c r="E892" s="375">
        <v>0</v>
      </c>
      <c r="F892" s="375">
        <v>0</v>
      </c>
      <c r="G892" s="375">
        <v>1088000</v>
      </c>
      <c r="H892" s="375">
        <v>100</v>
      </c>
    </row>
    <row r="893" spans="1:8" x14ac:dyDescent="0.25">
      <c r="A893" s="374" t="s">
        <v>1908</v>
      </c>
      <c r="B893" s="374" t="s">
        <v>557</v>
      </c>
      <c r="C893" s="375">
        <v>1088000</v>
      </c>
      <c r="D893" s="375">
        <v>0</v>
      </c>
      <c r="E893" s="375">
        <v>0</v>
      </c>
      <c r="F893" s="375">
        <v>0</v>
      </c>
      <c r="G893" s="375">
        <v>1088000</v>
      </c>
      <c r="H893" s="375">
        <v>100</v>
      </c>
    </row>
    <row r="894" spans="1:8" x14ac:dyDescent="0.25">
      <c r="A894" s="374" t="s">
        <v>1909</v>
      </c>
      <c r="B894" s="374" t="s">
        <v>558</v>
      </c>
      <c r="C894" s="375">
        <v>4750000</v>
      </c>
      <c r="D894" s="375">
        <v>0</v>
      </c>
      <c r="E894" s="375">
        <v>0</v>
      </c>
      <c r="F894" s="375">
        <v>0</v>
      </c>
      <c r="G894" s="375">
        <v>4750000</v>
      </c>
      <c r="H894" s="375">
        <v>100</v>
      </c>
    </row>
    <row r="895" spans="1:8" x14ac:dyDescent="0.25">
      <c r="A895" s="374" t="s">
        <v>1910</v>
      </c>
      <c r="B895" s="374" t="s">
        <v>560</v>
      </c>
      <c r="C895" s="375">
        <v>4750000</v>
      </c>
      <c r="D895" s="375">
        <v>0</v>
      </c>
      <c r="E895" s="375">
        <v>0</v>
      </c>
      <c r="F895" s="375">
        <v>0</v>
      </c>
      <c r="G895" s="375">
        <v>4750000</v>
      </c>
      <c r="H895" s="375">
        <v>100</v>
      </c>
    </row>
    <row r="896" spans="1:8" x14ac:dyDescent="0.25">
      <c r="A896" s="374" t="s">
        <v>1911</v>
      </c>
      <c r="B896" s="374" t="s">
        <v>1912</v>
      </c>
      <c r="C896" s="375">
        <v>2907000000</v>
      </c>
      <c r="D896" s="375">
        <v>1698977100</v>
      </c>
      <c r="E896" s="375">
        <v>95254000</v>
      </c>
      <c r="F896" s="375">
        <v>1794231100</v>
      </c>
      <c r="G896" s="375">
        <v>1112768900</v>
      </c>
      <c r="H896" s="375">
        <v>38.2789</v>
      </c>
    </row>
    <row r="897" spans="1:8" x14ac:dyDescent="0.25">
      <c r="A897" s="374" t="s">
        <v>1913</v>
      </c>
      <c r="B897" s="374" t="s">
        <v>1914</v>
      </c>
      <c r="C897" s="375">
        <v>100000000</v>
      </c>
      <c r="D897" s="375">
        <v>54377100</v>
      </c>
      <c r="E897" s="375">
        <v>0</v>
      </c>
      <c r="F897" s="375">
        <v>54377100</v>
      </c>
      <c r="G897" s="375">
        <v>45622900</v>
      </c>
      <c r="H897" s="375">
        <v>45.622900000000001</v>
      </c>
    </row>
    <row r="898" spans="1:8" x14ac:dyDescent="0.25">
      <c r="A898" s="374" t="s">
        <v>1915</v>
      </c>
      <c r="B898" s="374" t="s">
        <v>542</v>
      </c>
      <c r="C898" s="375">
        <v>5025000</v>
      </c>
      <c r="D898" s="375">
        <v>0</v>
      </c>
      <c r="E898" s="375">
        <v>0</v>
      </c>
      <c r="F898" s="375">
        <v>0</v>
      </c>
      <c r="G898" s="375">
        <v>5025000</v>
      </c>
      <c r="H898" s="375">
        <v>100</v>
      </c>
    </row>
    <row r="899" spans="1:8" x14ac:dyDescent="0.25">
      <c r="A899" s="374" t="s">
        <v>1916</v>
      </c>
      <c r="B899" s="374" t="s">
        <v>561</v>
      </c>
      <c r="C899" s="375">
        <v>5025000</v>
      </c>
      <c r="D899" s="375">
        <v>0</v>
      </c>
      <c r="E899" s="375">
        <v>0</v>
      </c>
      <c r="F899" s="375">
        <v>0</v>
      </c>
      <c r="G899" s="375">
        <v>5025000</v>
      </c>
      <c r="H899" s="375">
        <v>100</v>
      </c>
    </row>
    <row r="900" spans="1:8" x14ac:dyDescent="0.25">
      <c r="A900" s="374" t="s">
        <v>1917</v>
      </c>
      <c r="B900" s="374" t="s">
        <v>562</v>
      </c>
      <c r="C900" s="375">
        <v>5025000</v>
      </c>
      <c r="D900" s="375">
        <v>0</v>
      </c>
      <c r="E900" s="375">
        <v>0</v>
      </c>
      <c r="F900" s="375">
        <v>0</v>
      </c>
      <c r="G900" s="375">
        <v>5025000</v>
      </c>
      <c r="H900" s="375">
        <v>100</v>
      </c>
    </row>
    <row r="901" spans="1:8" x14ac:dyDescent="0.25">
      <c r="A901" s="374" t="s">
        <v>1918</v>
      </c>
      <c r="B901" s="374" t="s">
        <v>543</v>
      </c>
      <c r="C901" s="375">
        <v>94975000</v>
      </c>
      <c r="D901" s="375">
        <v>54377100</v>
      </c>
      <c r="E901" s="375">
        <v>0</v>
      </c>
      <c r="F901" s="375">
        <v>54377100</v>
      </c>
      <c r="G901" s="375">
        <v>40597900</v>
      </c>
      <c r="H901" s="375">
        <v>42.745899999999999</v>
      </c>
    </row>
    <row r="902" spans="1:8" x14ac:dyDescent="0.25">
      <c r="A902" s="374" t="s">
        <v>1919</v>
      </c>
      <c r="B902" s="374" t="s">
        <v>544</v>
      </c>
      <c r="C902" s="375">
        <v>4732000</v>
      </c>
      <c r="D902" s="375">
        <v>3702000</v>
      </c>
      <c r="E902" s="375">
        <v>0</v>
      </c>
      <c r="F902" s="375">
        <v>3702000</v>
      </c>
      <c r="G902" s="375">
        <v>1030000</v>
      </c>
      <c r="H902" s="375">
        <v>21.7667</v>
      </c>
    </row>
    <row r="903" spans="1:8" x14ac:dyDescent="0.25">
      <c r="A903" s="374" t="s">
        <v>1920</v>
      </c>
      <c r="B903" s="374" t="s">
        <v>551</v>
      </c>
      <c r="C903" s="375">
        <v>4732000</v>
      </c>
      <c r="D903" s="375">
        <v>3702000</v>
      </c>
      <c r="E903" s="375">
        <v>0</v>
      </c>
      <c r="F903" s="375">
        <v>3702000</v>
      </c>
      <c r="G903" s="375">
        <v>1030000</v>
      </c>
      <c r="H903" s="375">
        <v>21.7667</v>
      </c>
    </row>
    <row r="904" spans="1:8" x14ac:dyDescent="0.25">
      <c r="A904" s="374" t="s">
        <v>1921</v>
      </c>
      <c r="B904" s="374" t="s">
        <v>593</v>
      </c>
      <c r="C904" s="375">
        <v>58351000</v>
      </c>
      <c r="D904" s="375">
        <v>42995100</v>
      </c>
      <c r="E904" s="375">
        <v>0</v>
      </c>
      <c r="F904" s="375">
        <v>42995100</v>
      </c>
      <c r="G904" s="375">
        <v>15355900</v>
      </c>
      <c r="H904" s="375">
        <v>26.316400000000002</v>
      </c>
    </row>
    <row r="905" spans="1:8" x14ac:dyDescent="0.25">
      <c r="A905" s="374" t="s">
        <v>1922</v>
      </c>
      <c r="B905" s="374" t="s">
        <v>1923</v>
      </c>
      <c r="C905" s="375">
        <v>58351000</v>
      </c>
      <c r="D905" s="375">
        <v>42995100</v>
      </c>
      <c r="E905" s="375">
        <v>0</v>
      </c>
      <c r="F905" s="375">
        <v>42995100</v>
      </c>
      <c r="G905" s="375">
        <v>15355900</v>
      </c>
      <c r="H905" s="375">
        <v>26.316400000000002</v>
      </c>
    </row>
    <row r="906" spans="1:8" x14ac:dyDescent="0.25">
      <c r="A906" s="374" t="s">
        <v>1924</v>
      </c>
      <c r="B906" s="374" t="s">
        <v>556</v>
      </c>
      <c r="C906" s="375">
        <v>7112000</v>
      </c>
      <c r="D906" s="375">
        <v>0</v>
      </c>
      <c r="E906" s="375">
        <v>0</v>
      </c>
      <c r="F906" s="375">
        <v>0</v>
      </c>
      <c r="G906" s="375">
        <v>7112000</v>
      </c>
      <c r="H906" s="375">
        <v>100</v>
      </c>
    </row>
    <row r="907" spans="1:8" x14ac:dyDescent="0.25">
      <c r="A907" s="374" t="s">
        <v>1925</v>
      </c>
      <c r="B907" s="374" t="s">
        <v>617</v>
      </c>
      <c r="C907" s="375">
        <v>7112000</v>
      </c>
      <c r="D907" s="375">
        <v>0</v>
      </c>
      <c r="E907" s="375">
        <v>0</v>
      </c>
      <c r="F907" s="375">
        <v>0</v>
      </c>
      <c r="G907" s="375">
        <v>7112000</v>
      </c>
      <c r="H907" s="375">
        <v>100</v>
      </c>
    </row>
    <row r="908" spans="1:8" x14ac:dyDescent="0.25">
      <c r="A908" s="374" t="s">
        <v>1926</v>
      </c>
      <c r="B908" s="374" t="s">
        <v>566</v>
      </c>
      <c r="C908" s="375">
        <v>24780000</v>
      </c>
      <c r="D908" s="375">
        <v>7680000</v>
      </c>
      <c r="E908" s="375">
        <v>0</v>
      </c>
      <c r="F908" s="375">
        <v>7680000</v>
      </c>
      <c r="G908" s="375">
        <v>17100000</v>
      </c>
      <c r="H908" s="375">
        <v>69.007300000000001</v>
      </c>
    </row>
    <row r="909" spans="1:8" x14ac:dyDescent="0.25">
      <c r="A909" s="374" t="s">
        <v>1927</v>
      </c>
      <c r="B909" s="374" t="s">
        <v>618</v>
      </c>
      <c r="C909" s="375">
        <v>4200000</v>
      </c>
      <c r="D909" s="375">
        <v>0</v>
      </c>
      <c r="E909" s="375">
        <v>0</v>
      </c>
      <c r="F909" s="375">
        <v>0</v>
      </c>
      <c r="G909" s="375">
        <v>4200000</v>
      </c>
      <c r="H909" s="375">
        <v>100</v>
      </c>
    </row>
    <row r="910" spans="1:8" x14ac:dyDescent="0.25">
      <c r="A910" s="374" t="s">
        <v>1928</v>
      </c>
      <c r="B910" s="374" t="s">
        <v>1325</v>
      </c>
      <c r="C910" s="375">
        <v>20580000</v>
      </c>
      <c r="D910" s="375">
        <v>7680000</v>
      </c>
      <c r="E910" s="375">
        <v>0</v>
      </c>
      <c r="F910" s="375">
        <v>7680000</v>
      </c>
      <c r="G910" s="375">
        <v>12900000</v>
      </c>
      <c r="H910" s="375">
        <v>62.682200000000002</v>
      </c>
    </row>
    <row r="911" spans="1:8" x14ac:dyDescent="0.25">
      <c r="A911" s="374" t="s">
        <v>1929</v>
      </c>
      <c r="B911" s="374" t="s">
        <v>1930</v>
      </c>
      <c r="C911" s="375">
        <v>30000000</v>
      </c>
      <c r="D911" s="375">
        <v>29680000</v>
      </c>
      <c r="E911" s="375">
        <v>320000</v>
      </c>
      <c r="F911" s="375">
        <v>30000000</v>
      </c>
      <c r="G911" s="375">
        <v>0</v>
      </c>
      <c r="H911" s="375">
        <v>0</v>
      </c>
    </row>
    <row r="912" spans="1:8" x14ac:dyDescent="0.25">
      <c r="A912" s="374" t="s">
        <v>1931</v>
      </c>
      <c r="B912" s="374" t="s">
        <v>542</v>
      </c>
      <c r="C912" s="375">
        <v>3185000</v>
      </c>
      <c r="D912" s="375">
        <v>3185000</v>
      </c>
      <c r="E912" s="375">
        <v>0</v>
      </c>
      <c r="F912" s="375">
        <v>3185000</v>
      </c>
      <c r="G912" s="375">
        <v>0</v>
      </c>
      <c r="H912" s="375">
        <v>0</v>
      </c>
    </row>
    <row r="913" spans="1:8" x14ac:dyDescent="0.25">
      <c r="A913" s="374" t="s">
        <v>1932</v>
      </c>
      <c r="B913" s="374" t="s">
        <v>561</v>
      </c>
      <c r="C913" s="375">
        <v>2045000</v>
      </c>
      <c r="D913" s="375">
        <v>2045000</v>
      </c>
      <c r="E913" s="375">
        <v>0</v>
      </c>
      <c r="F913" s="375">
        <v>2045000</v>
      </c>
      <c r="G913" s="375">
        <v>0</v>
      </c>
      <c r="H913" s="375">
        <v>0</v>
      </c>
    </row>
    <row r="914" spans="1:8" x14ac:dyDescent="0.25">
      <c r="A914" s="374" t="s">
        <v>1933</v>
      </c>
      <c r="B914" s="374" t="s">
        <v>562</v>
      </c>
      <c r="C914" s="375">
        <v>2045000</v>
      </c>
      <c r="D914" s="375">
        <v>2045000</v>
      </c>
      <c r="E914" s="375">
        <v>0</v>
      </c>
      <c r="F914" s="375">
        <v>2045000</v>
      </c>
      <c r="G914" s="375">
        <v>0</v>
      </c>
      <c r="H914" s="375">
        <v>0</v>
      </c>
    </row>
    <row r="915" spans="1:8" x14ac:dyDescent="0.25">
      <c r="A915" s="374" t="s">
        <v>1934</v>
      </c>
      <c r="B915" s="374" t="s">
        <v>547</v>
      </c>
      <c r="C915" s="375">
        <v>1140000</v>
      </c>
      <c r="D915" s="375">
        <v>1140000</v>
      </c>
      <c r="E915" s="375">
        <v>0</v>
      </c>
      <c r="F915" s="375">
        <v>1140000</v>
      </c>
      <c r="G915" s="375">
        <v>0</v>
      </c>
      <c r="H915" s="375">
        <v>0</v>
      </c>
    </row>
    <row r="916" spans="1:8" x14ac:dyDescent="0.25">
      <c r="A916" s="374" t="s">
        <v>1935</v>
      </c>
      <c r="B916" s="374" t="s">
        <v>563</v>
      </c>
      <c r="C916" s="375">
        <v>1140000</v>
      </c>
      <c r="D916" s="375">
        <v>1140000</v>
      </c>
      <c r="E916" s="375">
        <v>0</v>
      </c>
      <c r="F916" s="375">
        <v>1140000</v>
      </c>
      <c r="G916" s="375">
        <v>0</v>
      </c>
      <c r="H916" s="375">
        <v>0</v>
      </c>
    </row>
    <row r="917" spans="1:8" x14ac:dyDescent="0.25">
      <c r="A917" s="374" t="s">
        <v>1936</v>
      </c>
      <c r="B917" s="374" t="s">
        <v>543</v>
      </c>
      <c r="C917" s="375">
        <v>26815000</v>
      </c>
      <c r="D917" s="375">
        <v>26495000</v>
      </c>
      <c r="E917" s="375">
        <v>320000</v>
      </c>
      <c r="F917" s="375">
        <v>26815000</v>
      </c>
      <c r="G917" s="375">
        <v>0</v>
      </c>
      <c r="H917" s="375">
        <v>0</v>
      </c>
    </row>
    <row r="918" spans="1:8" x14ac:dyDescent="0.25">
      <c r="A918" s="374" t="s">
        <v>1937</v>
      </c>
      <c r="B918" s="374" t="s">
        <v>593</v>
      </c>
      <c r="C918" s="375">
        <v>15500000</v>
      </c>
      <c r="D918" s="375">
        <v>15500000</v>
      </c>
      <c r="E918" s="375">
        <v>0</v>
      </c>
      <c r="F918" s="375">
        <v>15500000</v>
      </c>
      <c r="G918" s="375">
        <v>0</v>
      </c>
      <c r="H918" s="375">
        <v>0</v>
      </c>
    </row>
    <row r="919" spans="1:8" x14ac:dyDescent="0.25">
      <c r="A919" s="374" t="s">
        <v>1938</v>
      </c>
      <c r="B919" s="374" t="s">
        <v>620</v>
      </c>
      <c r="C919" s="375">
        <v>14600000</v>
      </c>
      <c r="D919" s="375">
        <v>14600000</v>
      </c>
      <c r="E919" s="375">
        <v>0</v>
      </c>
      <c r="F919" s="375">
        <v>14600000</v>
      </c>
      <c r="G919" s="375">
        <v>0</v>
      </c>
      <c r="H919" s="375">
        <v>0</v>
      </c>
    </row>
    <row r="920" spans="1:8" x14ac:dyDescent="0.25">
      <c r="A920" s="374" t="s">
        <v>1939</v>
      </c>
      <c r="B920" s="374" t="s">
        <v>615</v>
      </c>
      <c r="C920" s="375">
        <v>900000</v>
      </c>
      <c r="D920" s="375">
        <v>900000</v>
      </c>
      <c r="E920" s="375">
        <v>0</v>
      </c>
      <c r="F920" s="375">
        <v>900000</v>
      </c>
      <c r="G920" s="375">
        <v>0</v>
      </c>
      <c r="H920" s="375">
        <v>0</v>
      </c>
    </row>
    <row r="921" spans="1:8" x14ac:dyDescent="0.25">
      <c r="A921" s="374" t="s">
        <v>1940</v>
      </c>
      <c r="B921" s="374" t="s">
        <v>553</v>
      </c>
      <c r="C921" s="375">
        <v>945000</v>
      </c>
      <c r="D921" s="375">
        <v>945000</v>
      </c>
      <c r="E921" s="375">
        <v>0</v>
      </c>
      <c r="F921" s="375">
        <v>945000</v>
      </c>
      <c r="G921" s="375">
        <v>0</v>
      </c>
      <c r="H921" s="375">
        <v>0</v>
      </c>
    </row>
    <row r="922" spans="1:8" x14ac:dyDescent="0.25">
      <c r="A922" s="374" t="s">
        <v>1941</v>
      </c>
      <c r="B922" s="374" t="s">
        <v>555</v>
      </c>
      <c r="C922" s="375">
        <v>345000</v>
      </c>
      <c r="D922" s="375">
        <v>345000</v>
      </c>
      <c r="E922" s="375">
        <v>0</v>
      </c>
      <c r="F922" s="375">
        <v>345000</v>
      </c>
      <c r="G922" s="375">
        <v>0</v>
      </c>
      <c r="H922" s="375">
        <v>0</v>
      </c>
    </row>
    <row r="923" spans="1:8" x14ac:dyDescent="0.25">
      <c r="A923" s="374" t="s">
        <v>1942</v>
      </c>
      <c r="B923" s="374" t="s">
        <v>616</v>
      </c>
      <c r="C923" s="375">
        <v>600000</v>
      </c>
      <c r="D923" s="375">
        <v>600000</v>
      </c>
      <c r="E923" s="375">
        <v>0</v>
      </c>
      <c r="F923" s="375">
        <v>600000</v>
      </c>
      <c r="G923" s="375">
        <v>0</v>
      </c>
      <c r="H923" s="375">
        <v>0</v>
      </c>
    </row>
    <row r="924" spans="1:8" x14ac:dyDescent="0.25">
      <c r="A924" s="374" t="s">
        <v>1943</v>
      </c>
      <c r="B924" s="374" t="s">
        <v>564</v>
      </c>
      <c r="C924" s="375">
        <v>700000</v>
      </c>
      <c r="D924" s="375">
        <v>700000</v>
      </c>
      <c r="E924" s="375">
        <v>0</v>
      </c>
      <c r="F924" s="375">
        <v>700000</v>
      </c>
      <c r="G924" s="375">
        <v>0</v>
      </c>
      <c r="H924" s="375">
        <v>0</v>
      </c>
    </row>
    <row r="925" spans="1:8" x14ac:dyDescent="0.25">
      <c r="A925" s="374" t="s">
        <v>1944</v>
      </c>
      <c r="B925" s="374" t="s">
        <v>565</v>
      </c>
      <c r="C925" s="375">
        <v>700000</v>
      </c>
      <c r="D925" s="375">
        <v>700000</v>
      </c>
      <c r="E925" s="375">
        <v>0</v>
      </c>
      <c r="F925" s="375">
        <v>700000</v>
      </c>
      <c r="G925" s="375">
        <v>0</v>
      </c>
      <c r="H925" s="375">
        <v>0</v>
      </c>
    </row>
    <row r="926" spans="1:8" x14ac:dyDescent="0.25">
      <c r="A926" s="374" t="s">
        <v>1945</v>
      </c>
      <c r="B926" s="374" t="s">
        <v>631</v>
      </c>
      <c r="C926" s="375">
        <v>300000</v>
      </c>
      <c r="D926" s="375">
        <v>300000</v>
      </c>
      <c r="E926" s="375">
        <v>0</v>
      </c>
      <c r="F926" s="375">
        <v>300000</v>
      </c>
      <c r="G926" s="375">
        <v>0</v>
      </c>
      <c r="H926" s="375">
        <v>0</v>
      </c>
    </row>
    <row r="927" spans="1:8" x14ac:dyDescent="0.25">
      <c r="A927" s="374" t="s">
        <v>1946</v>
      </c>
      <c r="B927" s="374" t="s">
        <v>633</v>
      </c>
      <c r="C927" s="375">
        <v>300000</v>
      </c>
      <c r="D927" s="375">
        <v>300000</v>
      </c>
      <c r="E927" s="375">
        <v>0</v>
      </c>
      <c r="F927" s="375">
        <v>300000</v>
      </c>
      <c r="G927" s="375">
        <v>0</v>
      </c>
      <c r="H927" s="375">
        <v>0</v>
      </c>
    </row>
    <row r="928" spans="1:8" x14ac:dyDescent="0.25">
      <c r="A928" s="374" t="s">
        <v>1947</v>
      </c>
      <c r="B928" s="374" t="s">
        <v>556</v>
      </c>
      <c r="C928" s="375">
        <v>2870000</v>
      </c>
      <c r="D928" s="375">
        <v>2550000</v>
      </c>
      <c r="E928" s="375">
        <v>320000</v>
      </c>
      <c r="F928" s="375">
        <v>2870000</v>
      </c>
      <c r="G928" s="375">
        <v>0</v>
      </c>
      <c r="H928" s="375">
        <v>0</v>
      </c>
    </row>
    <row r="929" spans="1:8" x14ac:dyDescent="0.25">
      <c r="A929" s="374" t="s">
        <v>1948</v>
      </c>
      <c r="B929" s="374" t="s">
        <v>557</v>
      </c>
      <c r="C929" s="375">
        <v>320000</v>
      </c>
      <c r="D929" s="375">
        <v>0</v>
      </c>
      <c r="E929" s="375">
        <v>320000</v>
      </c>
      <c r="F929" s="375">
        <v>320000</v>
      </c>
      <c r="G929" s="375">
        <v>0</v>
      </c>
      <c r="H929" s="375">
        <v>0</v>
      </c>
    </row>
    <row r="930" spans="1:8" x14ac:dyDescent="0.25">
      <c r="A930" s="374" t="s">
        <v>1949</v>
      </c>
      <c r="B930" s="374" t="s">
        <v>617</v>
      </c>
      <c r="C930" s="375">
        <v>2550000</v>
      </c>
      <c r="D930" s="375">
        <v>2550000</v>
      </c>
      <c r="E930" s="375">
        <v>0</v>
      </c>
      <c r="F930" s="375">
        <v>2550000</v>
      </c>
      <c r="G930" s="375">
        <v>0</v>
      </c>
      <c r="H930" s="375">
        <v>0</v>
      </c>
    </row>
    <row r="931" spans="1:8" x14ac:dyDescent="0.25">
      <c r="A931" s="374" t="s">
        <v>1950</v>
      </c>
      <c r="B931" s="374" t="s">
        <v>566</v>
      </c>
      <c r="C931" s="375">
        <v>6500000</v>
      </c>
      <c r="D931" s="375">
        <v>6500000</v>
      </c>
      <c r="E931" s="375">
        <v>0</v>
      </c>
      <c r="F931" s="375">
        <v>6500000</v>
      </c>
      <c r="G931" s="375">
        <v>0</v>
      </c>
      <c r="H931" s="375">
        <v>0</v>
      </c>
    </row>
    <row r="932" spans="1:8" x14ac:dyDescent="0.25">
      <c r="A932" s="374" t="s">
        <v>1951</v>
      </c>
      <c r="B932" s="374" t="s">
        <v>618</v>
      </c>
      <c r="C932" s="375">
        <v>6500000</v>
      </c>
      <c r="D932" s="375">
        <v>6500000</v>
      </c>
      <c r="E932" s="375">
        <v>0</v>
      </c>
      <c r="F932" s="375">
        <v>6500000</v>
      </c>
      <c r="G932" s="375">
        <v>0</v>
      </c>
      <c r="H932" s="375">
        <v>0</v>
      </c>
    </row>
    <row r="933" spans="1:8" x14ac:dyDescent="0.25">
      <c r="A933" s="374" t="s">
        <v>1952</v>
      </c>
      <c r="B933" s="374" t="s">
        <v>1953</v>
      </c>
      <c r="C933" s="375">
        <v>130000000</v>
      </c>
      <c r="D933" s="375">
        <v>53630000</v>
      </c>
      <c r="E933" s="375">
        <v>0</v>
      </c>
      <c r="F933" s="375">
        <v>53630000</v>
      </c>
      <c r="G933" s="375">
        <v>76370000</v>
      </c>
      <c r="H933" s="375">
        <v>58.746200000000002</v>
      </c>
    </row>
    <row r="934" spans="1:8" x14ac:dyDescent="0.25">
      <c r="A934" s="374" t="s">
        <v>1954</v>
      </c>
      <c r="B934" s="374" t="s">
        <v>542</v>
      </c>
      <c r="C934" s="375">
        <v>77715000</v>
      </c>
      <c r="D934" s="375">
        <v>38610000</v>
      </c>
      <c r="E934" s="375">
        <v>0</v>
      </c>
      <c r="F934" s="375">
        <v>38610000</v>
      </c>
      <c r="G934" s="375">
        <v>39105000</v>
      </c>
      <c r="H934" s="375">
        <v>50.3185</v>
      </c>
    </row>
    <row r="935" spans="1:8" x14ac:dyDescent="0.25">
      <c r="A935" s="374" t="s">
        <v>1955</v>
      </c>
      <c r="B935" s="374" t="s">
        <v>561</v>
      </c>
      <c r="C935" s="375">
        <v>495000</v>
      </c>
      <c r="D935" s="375">
        <v>0</v>
      </c>
      <c r="E935" s="375">
        <v>0</v>
      </c>
      <c r="F935" s="375">
        <v>0</v>
      </c>
      <c r="G935" s="375">
        <v>495000</v>
      </c>
      <c r="H935" s="375">
        <v>100</v>
      </c>
    </row>
    <row r="936" spans="1:8" x14ac:dyDescent="0.25">
      <c r="A936" s="374" t="s">
        <v>1956</v>
      </c>
      <c r="B936" s="374" t="s">
        <v>562</v>
      </c>
      <c r="C936" s="375">
        <v>495000</v>
      </c>
      <c r="D936" s="375">
        <v>0</v>
      </c>
      <c r="E936" s="375">
        <v>0</v>
      </c>
      <c r="F936" s="375">
        <v>0</v>
      </c>
      <c r="G936" s="375">
        <v>495000</v>
      </c>
      <c r="H936" s="375">
        <v>100</v>
      </c>
    </row>
    <row r="937" spans="1:8" x14ac:dyDescent="0.25">
      <c r="A937" s="374" t="s">
        <v>1957</v>
      </c>
      <c r="B937" s="374" t="s">
        <v>547</v>
      </c>
      <c r="C937" s="375">
        <v>77220000</v>
      </c>
      <c r="D937" s="375">
        <v>38610000</v>
      </c>
      <c r="E937" s="375">
        <v>0</v>
      </c>
      <c r="F937" s="375">
        <v>38610000</v>
      </c>
      <c r="G937" s="375">
        <v>38610000</v>
      </c>
      <c r="H937" s="375">
        <v>50</v>
      </c>
    </row>
    <row r="938" spans="1:8" x14ac:dyDescent="0.25">
      <c r="A938" s="374" t="s">
        <v>1958</v>
      </c>
      <c r="B938" s="374" t="s">
        <v>1243</v>
      </c>
      <c r="C938" s="375">
        <v>77220000</v>
      </c>
      <c r="D938" s="375">
        <v>38610000</v>
      </c>
      <c r="E938" s="375">
        <v>0</v>
      </c>
      <c r="F938" s="375">
        <v>38610000</v>
      </c>
      <c r="G938" s="375">
        <v>38610000</v>
      </c>
      <c r="H938" s="375">
        <v>50</v>
      </c>
    </row>
    <row r="939" spans="1:8" x14ac:dyDescent="0.25">
      <c r="A939" s="374" t="s">
        <v>1959</v>
      </c>
      <c r="B939" s="374" t="s">
        <v>543</v>
      </c>
      <c r="C939" s="375">
        <v>52285000</v>
      </c>
      <c r="D939" s="375">
        <v>15020000</v>
      </c>
      <c r="E939" s="375">
        <v>0</v>
      </c>
      <c r="F939" s="375">
        <v>15020000</v>
      </c>
      <c r="G939" s="375">
        <v>37265000</v>
      </c>
      <c r="H939" s="375">
        <v>71.272800000000004</v>
      </c>
    </row>
    <row r="940" spans="1:8" x14ac:dyDescent="0.25">
      <c r="A940" s="374" t="s">
        <v>1960</v>
      </c>
      <c r="B940" s="374" t="s">
        <v>544</v>
      </c>
      <c r="C940" s="375">
        <v>13585000</v>
      </c>
      <c r="D940" s="375">
        <v>9760000</v>
      </c>
      <c r="E940" s="375">
        <v>0</v>
      </c>
      <c r="F940" s="375">
        <v>9760000</v>
      </c>
      <c r="G940" s="375">
        <v>3825000</v>
      </c>
      <c r="H940" s="375">
        <v>28.156099999999999</v>
      </c>
    </row>
    <row r="941" spans="1:8" x14ac:dyDescent="0.25">
      <c r="A941" s="374" t="s">
        <v>1961</v>
      </c>
      <c r="B941" s="374" t="s">
        <v>551</v>
      </c>
      <c r="C941" s="375">
        <v>13585000</v>
      </c>
      <c r="D941" s="375">
        <v>9760000</v>
      </c>
      <c r="E941" s="375">
        <v>0</v>
      </c>
      <c r="F941" s="375">
        <v>9760000</v>
      </c>
      <c r="G941" s="375">
        <v>3825000</v>
      </c>
      <c r="H941" s="375">
        <v>28.156099999999999</v>
      </c>
    </row>
    <row r="942" spans="1:8" x14ac:dyDescent="0.25">
      <c r="A942" s="374" t="s">
        <v>1962</v>
      </c>
      <c r="B942" s="374" t="s">
        <v>593</v>
      </c>
      <c r="C942" s="375">
        <v>2250000</v>
      </c>
      <c r="D942" s="375">
        <v>0</v>
      </c>
      <c r="E942" s="375">
        <v>0</v>
      </c>
      <c r="F942" s="375">
        <v>0</v>
      </c>
      <c r="G942" s="375">
        <v>2250000</v>
      </c>
      <c r="H942" s="375">
        <v>100</v>
      </c>
    </row>
    <row r="943" spans="1:8" x14ac:dyDescent="0.25">
      <c r="A943" s="374" t="s">
        <v>1963</v>
      </c>
      <c r="B943" s="374" t="s">
        <v>1923</v>
      </c>
      <c r="C943" s="375">
        <v>2250000</v>
      </c>
      <c r="D943" s="375">
        <v>0</v>
      </c>
      <c r="E943" s="375">
        <v>0</v>
      </c>
      <c r="F943" s="375">
        <v>0</v>
      </c>
      <c r="G943" s="375">
        <v>2250000</v>
      </c>
      <c r="H943" s="375">
        <v>100</v>
      </c>
    </row>
    <row r="944" spans="1:8" x14ac:dyDescent="0.25">
      <c r="A944" s="374" t="s">
        <v>1964</v>
      </c>
      <c r="B944" s="374" t="s">
        <v>553</v>
      </c>
      <c r="C944" s="375">
        <v>33920000</v>
      </c>
      <c r="D944" s="375">
        <v>3660000</v>
      </c>
      <c r="E944" s="375">
        <v>0</v>
      </c>
      <c r="F944" s="375">
        <v>3660000</v>
      </c>
      <c r="G944" s="375">
        <v>30260000</v>
      </c>
      <c r="H944" s="375">
        <v>89.209900000000005</v>
      </c>
    </row>
    <row r="945" spans="1:8" x14ac:dyDescent="0.25">
      <c r="A945" s="374" t="s">
        <v>1965</v>
      </c>
      <c r="B945" s="374" t="s">
        <v>554</v>
      </c>
      <c r="C945" s="375">
        <v>27000000</v>
      </c>
      <c r="D945" s="375">
        <v>0</v>
      </c>
      <c r="E945" s="375">
        <v>0</v>
      </c>
      <c r="F945" s="375">
        <v>0</v>
      </c>
      <c r="G945" s="375">
        <v>27000000</v>
      </c>
      <c r="H945" s="375">
        <v>100</v>
      </c>
    </row>
    <row r="946" spans="1:8" x14ac:dyDescent="0.25">
      <c r="A946" s="374" t="s">
        <v>1966</v>
      </c>
      <c r="B946" s="374" t="s">
        <v>555</v>
      </c>
      <c r="C946" s="375">
        <v>6920000</v>
      </c>
      <c r="D946" s="375">
        <v>3660000</v>
      </c>
      <c r="E946" s="375">
        <v>0</v>
      </c>
      <c r="F946" s="375">
        <v>3660000</v>
      </c>
      <c r="G946" s="375">
        <v>3260000</v>
      </c>
      <c r="H946" s="375">
        <v>47.1098</v>
      </c>
    </row>
    <row r="947" spans="1:8" x14ac:dyDescent="0.25">
      <c r="A947" s="374" t="s">
        <v>1967</v>
      </c>
      <c r="B947" s="374" t="s">
        <v>556</v>
      </c>
      <c r="C947" s="375">
        <v>640000</v>
      </c>
      <c r="D947" s="375">
        <v>320000</v>
      </c>
      <c r="E947" s="375">
        <v>0</v>
      </c>
      <c r="F947" s="375">
        <v>320000</v>
      </c>
      <c r="G947" s="375">
        <v>320000</v>
      </c>
      <c r="H947" s="375">
        <v>50</v>
      </c>
    </row>
    <row r="948" spans="1:8" x14ac:dyDescent="0.25">
      <c r="A948" s="374" t="s">
        <v>1968</v>
      </c>
      <c r="B948" s="374" t="s">
        <v>557</v>
      </c>
      <c r="C948" s="375">
        <v>640000</v>
      </c>
      <c r="D948" s="375">
        <v>320000</v>
      </c>
      <c r="E948" s="375">
        <v>0</v>
      </c>
      <c r="F948" s="375">
        <v>320000</v>
      </c>
      <c r="G948" s="375">
        <v>320000</v>
      </c>
      <c r="H948" s="375">
        <v>50</v>
      </c>
    </row>
    <row r="949" spans="1:8" x14ac:dyDescent="0.25">
      <c r="A949" s="374" t="s">
        <v>1969</v>
      </c>
      <c r="B949" s="374" t="s">
        <v>558</v>
      </c>
      <c r="C949" s="375">
        <v>1890000</v>
      </c>
      <c r="D949" s="375">
        <v>1280000</v>
      </c>
      <c r="E949" s="375">
        <v>0</v>
      </c>
      <c r="F949" s="375">
        <v>1280000</v>
      </c>
      <c r="G949" s="375">
        <v>610000</v>
      </c>
      <c r="H949" s="375">
        <v>32.275100000000002</v>
      </c>
    </row>
    <row r="950" spans="1:8" x14ac:dyDescent="0.25">
      <c r="A950" s="374" t="s">
        <v>1970</v>
      </c>
      <c r="B950" s="374" t="s">
        <v>560</v>
      </c>
      <c r="C950" s="375">
        <v>1890000</v>
      </c>
      <c r="D950" s="375">
        <v>1280000</v>
      </c>
      <c r="E950" s="375">
        <v>0</v>
      </c>
      <c r="F950" s="375">
        <v>1280000</v>
      </c>
      <c r="G950" s="375">
        <v>610000</v>
      </c>
      <c r="H950" s="375">
        <v>32.275100000000002</v>
      </c>
    </row>
    <row r="951" spans="1:8" x14ac:dyDescent="0.25">
      <c r="A951" s="374" t="s">
        <v>1971</v>
      </c>
      <c r="B951" s="374" t="s">
        <v>1972</v>
      </c>
      <c r="C951" s="375">
        <v>20000000</v>
      </c>
      <c r="D951" s="375">
        <v>4700000</v>
      </c>
      <c r="E951" s="375">
        <v>0</v>
      </c>
      <c r="F951" s="375">
        <v>4700000</v>
      </c>
      <c r="G951" s="375">
        <v>15300000</v>
      </c>
      <c r="H951" s="375">
        <v>76.5</v>
      </c>
    </row>
    <row r="952" spans="1:8" x14ac:dyDescent="0.25">
      <c r="A952" s="374" t="s">
        <v>1973</v>
      </c>
      <c r="B952" s="374" t="s">
        <v>542</v>
      </c>
      <c r="C952" s="375">
        <v>3720000</v>
      </c>
      <c r="D952" s="375">
        <v>0</v>
      </c>
      <c r="E952" s="375">
        <v>0</v>
      </c>
      <c r="F952" s="375">
        <v>0</v>
      </c>
      <c r="G952" s="375">
        <v>3720000</v>
      </c>
      <c r="H952" s="375">
        <v>100</v>
      </c>
    </row>
    <row r="953" spans="1:8" x14ac:dyDescent="0.25">
      <c r="A953" s="374" t="s">
        <v>1974</v>
      </c>
      <c r="B953" s="374" t="s">
        <v>561</v>
      </c>
      <c r="C953" s="375">
        <v>3720000</v>
      </c>
      <c r="D953" s="375">
        <v>0</v>
      </c>
      <c r="E953" s="375">
        <v>0</v>
      </c>
      <c r="F953" s="375">
        <v>0</v>
      </c>
      <c r="G953" s="375">
        <v>3720000</v>
      </c>
      <c r="H953" s="375">
        <v>100</v>
      </c>
    </row>
    <row r="954" spans="1:8" x14ac:dyDescent="0.25">
      <c r="A954" s="374" t="s">
        <v>1975</v>
      </c>
      <c r="B954" s="374" t="s">
        <v>562</v>
      </c>
      <c r="C954" s="375">
        <v>3720000</v>
      </c>
      <c r="D954" s="375">
        <v>0</v>
      </c>
      <c r="E954" s="375">
        <v>0</v>
      </c>
      <c r="F954" s="375">
        <v>0</v>
      </c>
      <c r="G954" s="375">
        <v>3720000</v>
      </c>
      <c r="H954" s="375">
        <v>100</v>
      </c>
    </row>
    <row r="955" spans="1:8" x14ac:dyDescent="0.25">
      <c r="A955" s="374" t="s">
        <v>1976</v>
      </c>
      <c r="B955" s="374" t="s">
        <v>543</v>
      </c>
      <c r="C955" s="375">
        <v>16280000</v>
      </c>
      <c r="D955" s="375">
        <v>4700000</v>
      </c>
      <c r="E955" s="375">
        <v>0</v>
      </c>
      <c r="F955" s="375">
        <v>4700000</v>
      </c>
      <c r="G955" s="375">
        <v>11580000</v>
      </c>
      <c r="H955" s="375">
        <v>71.130200000000002</v>
      </c>
    </row>
    <row r="956" spans="1:8" x14ac:dyDescent="0.25">
      <c r="A956" s="374" t="s">
        <v>1977</v>
      </c>
      <c r="B956" s="374" t="s">
        <v>544</v>
      </c>
      <c r="C956" s="375">
        <v>1790000</v>
      </c>
      <c r="D956" s="375">
        <v>500000</v>
      </c>
      <c r="E956" s="375">
        <v>0</v>
      </c>
      <c r="F956" s="375">
        <v>500000</v>
      </c>
      <c r="G956" s="375">
        <v>1290000</v>
      </c>
      <c r="H956" s="375">
        <v>72.066999999999993</v>
      </c>
    </row>
    <row r="957" spans="1:8" x14ac:dyDescent="0.25">
      <c r="A957" s="374" t="s">
        <v>1978</v>
      </c>
      <c r="B957" s="374" t="s">
        <v>551</v>
      </c>
      <c r="C957" s="375">
        <v>1790000</v>
      </c>
      <c r="D957" s="375">
        <v>500000</v>
      </c>
      <c r="E957" s="375">
        <v>0</v>
      </c>
      <c r="F957" s="375">
        <v>500000</v>
      </c>
      <c r="G957" s="375">
        <v>1290000</v>
      </c>
      <c r="H957" s="375">
        <v>72.066999999999993</v>
      </c>
    </row>
    <row r="958" spans="1:8" x14ac:dyDescent="0.25">
      <c r="A958" s="374" t="s">
        <v>1979</v>
      </c>
      <c r="B958" s="374" t="s">
        <v>553</v>
      </c>
      <c r="C958" s="375">
        <v>320000</v>
      </c>
      <c r="D958" s="375">
        <v>0</v>
      </c>
      <c r="E958" s="375">
        <v>0</v>
      </c>
      <c r="F958" s="375">
        <v>0</v>
      </c>
      <c r="G958" s="375">
        <v>320000</v>
      </c>
      <c r="H958" s="375">
        <v>100</v>
      </c>
    </row>
    <row r="959" spans="1:8" x14ac:dyDescent="0.25">
      <c r="A959" s="374" t="s">
        <v>1980</v>
      </c>
      <c r="B959" s="374" t="s">
        <v>555</v>
      </c>
      <c r="C959" s="375">
        <v>320000</v>
      </c>
      <c r="D959" s="375">
        <v>0</v>
      </c>
      <c r="E959" s="375">
        <v>0</v>
      </c>
      <c r="F959" s="375">
        <v>0</v>
      </c>
      <c r="G959" s="375">
        <v>320000</v>
      </c>
      <c r="H959" s="375">
        <v>100</v>
      </c>
    </row>
    <row r="960" spans="1:8" x14ac:dyDescent="0.25">
      <c r="A960" s="374" t="s">
        <v>1981</v>
      </c>
      <c r="B960" s="374" t="s">
        <v>556</v>
      </c>
      <c r="C960" s="375">
        <v>3480000</v>
      </c>
      <c r="D960" s="375">
        <v>1500000</v>
      </c>
      <c r="E960" s="375">
        <v>0</v>
      </c>
      <c r="F960" s="375">
        <v>1500000</v>
      </c>
      <c r="G960" s="375">
        <v>1980000</v>
      </c>
      <c r="H960" s="375">
        <v>56.896599999999999</v>
      </c>
    </row>
    <row r="961" spans="1:8" x14ac:dyDescent="0.25">
      <c r="A961" s="374" t="s">
        <v>1982</v>
      </c>
      <c r="B961" s="374" t="s">
        <v>557</v>
      </c>
      <c r="C961" s="375">
        <v>480000</v>
      </c>
      <c r="D961" s="375">
        <v>0</v>
      </c>
      <c r="E961" s="375">
        <v>0</v>
      </c>
      <c r="F961" s="375">
        <v>0</v>
      </c>
      <c r="G961" s="375">
        <v>480000</v>
      </c>
      <c r="H961" s="375">
        <v>100</v>
      </c>
    </row>
    <row r="962" spans="1:8" x14ac:dyDescent="0.25">
      <c r="A962" s="374" t="s">
        <v>1983</v>
      </c>
      <c r="B962" s="374" t="s">
        <v>617</v>
      </c>
      <c r="C962" s="375">
        <v>3000000</v>
      </c>
      <c r="D962" s="375">
        <v>1500000</v>
      </c>
      <c r="E962" s="375">
        <v>0</v>
      </c>
      <c r="F962" s="375">
        <v>1500000</v>
      </c>
      <c r="G962" s="375">
        <v>1500000</v>
      </c>
      <c r="H962" s="375">
        <v>50</v>
      </c>
    </row>
    <row r="963" spans="1:8" x14ac:dyDescent="0.25">
      <c r="A963" s="374" t="s">
        <v>1984</v>
      </c>
      <c r="B963" s="374" t="s">
        <v>558</v>
      </c>
      <c r="C963" s="375">
        <v>4690000</v>
      </c>
      <c r="D963" s="375">
        <v>0</v>
      </c>
      <c r="E963" s="375">
        <v>0</v>
      </c>
      <c r="F963" s="375">
        <v>0</v>
      </c>
      <c r="G963" s="375">
        <v>4690000</v>
      </c>
      <c r="H963" s="375">
        <v>100</v>
      </c>
    </row>
    <row r="964" spans="1:8" x14ac:dyDescent="0.25">
      <c r="A964" s="374" t="s">
        <v>1985</v>
      </c>
      <c r="B964" s="374" t="s">
        <v>560</v>
      </c>
      <c r="C964" s="375">
        <v>2690000</v>
      </c>
      <c r="D964" s="375">
        <v>0</v>
      </c>
      <c r="E964" s="375">
        <v>0</v>
      </c>
      <c r="F964" s="375">
        <v>0</v>
      </c>
      <c r="G964" s="375">
        <v>2690000</v>
      </c>
      <c r="H964" s="375">
        <v>100</v>
      </c>
    </row>
    <row r="965" spans="1:8" x14ac:dyDescent="0.25">
      <c r="A965" s="374" t="s">
        <v>1986</v>
      </c>
      <c r="B965" s="374" t="s">
        <v>559</v>
      </c>
      <c r="C965" s="375">
        <v>2000000</v>
      </c>
      <c r="D965" s="375">
        <v>0</v>
      </c>
      <c r="E965" s="375">
        <v>0</v>
      </c>
      <c r="F965" s="375">
        <v>0</v>
      </c>
      <c r="G965" s="375">
        <v>2000000</v>
      </c>
      <c r="H965" s="375">
        <v>100</v>
      </c>
    </row>
    <row r="966" spans="1:8" x14ac:dyDescent="0.25">
      <c r="A966" s="374" t="s">
        <v>1987</v>
      </c>
      <c r="B966" s="374" t="s">
        <v>566</v>
      </c>
      <c r="C966" s="375">
        <v>6000000</v>
      </c>
      <c r="D966" s="375">
        <v>2700000</v>
      </c>
      <c r="E966" s="375">
        <v>0</v>
      </c>
      <c r="F966" s="375">
        <v>2700000</v>
      </c>
      <c r="G966" s="375">
        <v>3300000</v>
      </c>
      <c r="H966" s="375">
        <v>55</v>
      </c>
    </row>
    <row r="967" spans="1:8" x14ac:dyDescent="0.25">
      <c r="A967" s="374" t="s">
        <v>1988</v>
      </c>
      <c r="B967" s="374" t="s">
        <v>618</v>
      </c>
      <c r="C967" s="375">
        <v>6000000</v>
      </c>
      <c r="D967" s="375">
        <v>2700000</v>
      </c>
      <c r="E967" s="375">
        <v>0</v>
      </c>
      <c r="F967" s="375">
        <v>2700000</v>
      </c>
      <c r="G967" s="375">
        <v>3300000</v>
      </c>
      <c r="H967" s="375">
        <v>55</v>
      </c>
    </row>
    <row r="968" spans="1:8" x14ac:dyDescent="0.25">
      <c r="A968" s="374" t="s">
        <v>1989</v>
      </c>
      <c r="B968" s="374" t="s">
        <v>1990</v>
      </c>
      <c r="C968" s="375">
        <v>180000000</v>
      </c>
      <c r="D968" s="375">
        <v>137883000</v>
      </c>
      <c r="E968" s="375">
        <v>0</v>
      </c>
      <c r="F968" s="375">
        <v>137883000</v>
      </c>
      <c r="G968" s="375">
        <v>42117000</v>
      </c>
      <c r="H968" s="375">
        <v>23.398299999999999</v>
      </c>
    </row>
    <row r="969" spans="1:8" x14ac:dyDescent="0.25">
      <c r="A969" s="374" t="s">
        <v>1991</v>
      </c>
      <c r="B969" s="374" t="s">
        <v>542</v>
      </c>
      <c r="C969" s="375">
        <v>70095000</v>
      </c>
      <c r="D969" s="375">
        <v>56105000</v>
      </c>
      <c r="E969" s="375">
        <v>0</v>
      </c>
      <c r="F969" s="375">
        <v>56105000</v>
      </c>
      <c r="G969" s="375">
        <v>13990000</v>
      </c>
      <c r="H969" s="375">
        <v>19.958600000000001</v>
      </c>
    </row>
    <row r="970" spans="1:8" x14ac:dyDescent="0.25">
      <c r="A970" s="374" t="s">
        <v>1992</v>
      </c>
      <c r="B970" s="374" t="s">
        <v>561</v>
      </c>
      <c r="C970" s="375">
        <v>65195000</v>
      </c>
      <c r="D970" s="375">
        <v>51605000</v>
      </c>
      <c r="E970" s="375">
        <v>0</v>
      </c>
      <c r="F970" s="375">
        <v>51605000</v>
      </c>
      <c r="G970" s="375">
        <v>13590000</v>
      </c>
      <c r="H970" s="375">
        <v>20.845199999999998</v>
      </c>
    </row>
    <row r="971" spans="1:8" x14ac:dyDescent="0.25">
      <c r="A971" s="374" t="s">
        <v>1993</v>
      </c>
      <c r="B971" s="374" t="s">
        <v>562</v>
      </c>
      <c r="C971" s="375">
        <v>65195000</v>
      </c>
      <c r="D971" s="375">
        <v>51605000</v>
      </c>
      <c r="E971" s="375">
        <v>0</v>
      </c>
      <c r="F971" s="375">
        <v>51605000</v>
      </c>
      <c r="G971" s="375">
        <v>13590000</v>
      </c>
      <c r="H971" s="375">
        <v>20.845199999999998</v>
      </c>
    </row>
    <row r="972" spans="1:8" x14ac:dyDescent="0.25">
      <c r="A972" s="374" t="s">
        <v>1994</v>
      </c>
      <c r="B972" s="374" t="s">
        <v>547</v>
      </c>
      <c r="C972" s="375">
        <v>4900000</v>
      </c>
      <c r="D972" s="375">
        <v>4500000</v>
      </c>
      <c r="E972" s="375">
        <v>0</v>
      </c>
      <c r="F972" s="375">
        <v>4500000</v>
      </c>
      <c r="G972" s="375">
        <v>400000</v>
      </c>
      <c r="H972" s="375">
        <v>8.1632999999999996</v>
      </c>
    </row>
    <row r="973" spans="1:8" x14ac:dyDescent="0.25">
      <c r="A973" s="374" t="s">
        <v>1995</v>
      </c>
      <c r="B973" s="374" t="s">
        <v>1243</v>
      </c>
      <c r="C973" s="375">
        <v>2400000</v>
      </c>
      <c r="D973" s="375">
        <v>2400000</v>
      </c>
      <c r="E973" s="375">
        <v>0</v>
      </c>
      <c r="F973" s="375">
        <v>2400000</v>
      </c>
      <c r="G973" s="375">
        <v>0</v>
      </c>
      <c r="H973" s="375">
        <v>0</v>
      </c>
    </row>
    <row r="974" spans="1:8" x14ac:dyDescent="0.25">
      <c r="A974" s="374" t="s">
        <v>1996</v>
      </c>
      <c r="B974" s="374" t="s">
        <v>592</v>
      </c>
      <c r="C974" s="375">
        <v>2500000</v>
      </c>
      <c r="D974" s="375">
        <v>2100000</v>
      </c>
      <c r="E974" s="375">
        <v>0</v>
      </c>
      <c r="F974" s="375">
        <v>2100000</v>
      </c>
      <c r="G974" s="375">
        <v>400000</v>
      </c>
      <c r="H974" s="375">
        <v>16</v>
      </c>
    </row>
    <row r="975" spans="1:8" x14ac:dyDescent="0.25">
      <c r="A975" s="374" t="s">
        <v>1997</v>
      </c>
      <c r="B975" s="374" t="s">
        <v>543</v>
      </c>
      <c r="C975" s="375">
        <v>109905000</v>
      </c>
      <c r="D975" s="375">
        <v>81778000</v>
      </c>
      <c r="E975" s="375">
        <v>0</v>
      </c>
      <c r="F975" s="375">
        <v>81778000</v>
      </c>
      <c r="G975" s="375">
        <v>28127000</v>
      </c>
      <c r="H975" s="375">
        <v>25.592099999999999</v>
      </c>
    </row>
    <row r="976" spans="1:8" x14ac:dyDescent="0.25">
      <c r="A976" s="374" t="s">
        <v>1998</v>
      </c>
      <c r="B976" s="374" t="s">
        <v>544</v>
      </c>
      <c r="C976" s="375">
        <v>14770000</v>
      </c>
      <c r="D976" s="375">
        <v>8183000</v>
      </c>
      <c r="E976" s="375">
        <v>0</v>
      </c>
      <c r="F976" s="375">
        <v>8183000</v>
      </c>
      <c r="G976" s="375">
        <v>6587000</v>
      </c>
      <c r="H976" s="375">
        <v>44.597200000000001</v>
      </c>
    </row>
    <row r="977" spans="1:8" x14ac:dyDescent="0.25">
      <c r="A977" s="374" t="s">
        <v>1999</v>
      </c>
      <c r="B977" s="374" t="s">
        <v>551</v>
      </c>
      <c r="C977" s="375">
        <v>14500000</v>
      </c>
      <c r="D977" s="375">
        <v>7913000</v>
      </c>
      <c r="E977" s="375">
        <v>0</v>
      </c>
      <c r="F977" s="375">
        <v>7913000</v>
      </c>
      <c r="G977" s="375">
        <v>6587000</v>
      </c>
      <c r="H977" s="375">
        <v>45.427599999999998</v>
      </c>
    </row>
    <row r="978" spans="1:8" x14ac:dyDescent="0.25">
      <c r="A978" s="374" t="s">
        <v>2000</v>
      </c>
      <c r="B978" s="374" t="s">
        <v>552</v>
      </c>
      <c r="C978" s="375">
        <v>270000</v>
      </c>
      <c r="D978" s="375">
        <v>270000</v>
      </c>
      <c r="E978" s="375">
        <v>0</v>
      </c>
      <c r="F978" s="375">
        <v>270000</v>
      </c>
      <c r="G978" s="375">
        <v>0</v>
      </c>
      <c r="H978" s="375">
        <v>0</v>
      </c>
    </row>
    <row r="979" spans="1:8" x14ac:dyDescent="0.25">
      <c r="A979" s="374" t="s">
        <v>2001</v>
      </c>
      <c r="B979" s="374" t="s">
        <v>553</v>
      </c>
      <c r="C979" s="375">
        <v>17591000</v>
      </c>
      <c r="D979" s="375">
        <v>16413000</v>
      </c>
      <c r="E979" s="375">
        <v>0</v>
      </c>
      <c r="F979" s="375">
        <v>16413000</v>
      </c>
      <c r="G979" s="375">
        <v>1178000</v>
      </c>
      <c r="H979" s="375">
        <v>6.6966000000000001</v>
      </c>
    </row>
    <row r="980" spans="1:8" x14ac:dyDescent="0.25">
      <c r="A980" s="374" t="s">
        <v>2002</v>
      </c>
      <c r="B980" s="374" t="s">
        <v>555</v>
      </c>
      <c r="C980" s="375">
        <v>10991000</v>
      </c>
      <c r="D980" s="375">
        <v>9828000</v>
      </c>
      <c r="E980" s="375">
        <v>0</v>
      </c>
      <c r="F980" s="375">
        <v>9828000</v>
      </c>
      <c r="G980" s="375">
        <v>1163000</v>
      </c>
      <c r="H980" s="375">
        <v>10.5814</v>
      </c>
    </row>
    <row r="981" spans="1:8" x14ac:dyDescent="0.25">
      <c r="A981" s="374" t="s">
        <v>2003</v>
      </c>
      <c r="B981" s="374" t="s">
        <v>616</v>
      </c>
      <c r="C981" s="375">
        <v>6600000</v>
      </c>
      <c r="D981" s="375">
        <v>6585000</v>
      </c>
      <c r="E981" s="375">
        <v>0</v>
      </c>
      <c r="F981" s="375">
        <v>6585000</v>
      </c>
      <c r="G981" s="375">
        <v>15000</v>
      </c>
      <c r="H981" s="375">
        <v>0.2273</v>
      </c>
    </row>
    <row r="982" spans="1:8" x14ac:dyDescent="0.25">
      <c r="A982" s="374" t="s">
        <v>2004</v>
      </c>
      <c r="B982" s="374" t="s">
        <v>631</v>
      </c>
      <c r="C982" s="375">
        <v>21000000</v>
      </c>
      <c r="D982" s="375">
        <v>10500000</v>
      </c>
      <c r="E982" s="375">
        <v>0</v>
      </c>
      <c r="F982" s="375">
        <v>10500000</v>
      </c>
      <c r="G982" s="375">
        <v>10500000</v>
      </c>
      <c r="H982" s="375">
        <v>50</v>
      </c>
    </row>
    <row r="983" spans="1:8" x14ac:dyDescent="0.25">
      <c r="A983" s="374" t="s">
        <v>2005</v>
      </c>
      <c r="B983" s="374" t="s">
        <v>2006</v>
      </c>
      <c r="C983" s="375">
        <v>21000000</v>
      </c>
      <c r="D983" s="375">
        <v>10500000</v>
      </c>
      <c r="E983" s="375">
        <v>0</v>
      </c>
      <c r="F983" s="375">
        <v>10500000</v>
      </c>
      <c r="G983" s="375">
        <v>10500000</v>
      </c>
      <c r="H983" s="375">
        <v>50</v>
      </c>
    </row>
    <row r="984" spans="1:8" x14ac:dyDescent="0.25">
      <c r="A984" s="374" t="s">
        <v>2007</v>
      </c>
      <c r="B984" s="374" t="s">
        <v>556</v>
      </c>
      <c r="C984" s="375">
        <v>41714000</v>
      </c>
      <c r="D984" s="375">
        <v>37932000</v>
      </c>
      <c r="E984" s="375">
        <v>0</v>
      </c>
      <c r="F984" s="375">
        <v>37932000</v>
      </c>
      <c r="G984" s="375">
        <v>3782000</v>
      </c>
      <c r="H984" s="375">
        <v>9.0664999999999996</v>
      </c>
    </row>
    <row r="985" spans="1:8" x14ac:dyDescent="0.25">
      <c r="A985" s="374" t="s">
        <v>2008</v>
      </c>
      <c r="B985" s="374" t="s">
        <v>557</v>
      </c>
      <c r="C985" s="375">
        <v>8220000</v>
      </c>
      <c r="D985" s="375">
        <v>5906000</v>
      </c>
      <c r="E985" s="375">
        <v>0</v>
      </c>
      <c r="F985" s="375">
        <v>5906000</v>
      </c>
      <c r="G985" s="375">
        <v>2314000</v>
      </c>
      <c r="H985" s="375">
        <v>28.1509</v>
      </c>
    </row>
    <row r="986" spans="1:8" x14ac:dyDescent="0.25">
      <c r="A986" s="374" t="s">
        <v>2009</v>
      </c>
      <c r="B986" s="374" t="s">
        <v>617</v>
      </c>
      <c r="C986" s="375">
        <v>33494000</v>
      </c>
      <c r="D986" s="375">
        <v>32026000</v>
      </c>
      <c r="E986" s="375">
        <v>0</v>
      </c>
      <c r="F986" s="375">
        <v>32026000</v>
      </c>
      <c r="G986" s="375">
        <v>1468000</v>
      </c>
      <c r="H986" s="375">
        <v>4.3829000000000002</v>
      </c>
    </row>
    <row r="987" spans="1:8" x14ac:dyDescent="0.25">
      <c r="A987" s="374" t="s">
        <v>2010</v>
      </c>
      <c r="B987" s="374" t="s">
        <v>558</v>
      </c>
      <c r="C987" s="375">
        <v>11230000</v>
      </c>
      <c r="D987" s="375">
        <v>6250000</v>
      </c>
      <c r="E987" s="375">
        <v>0</v>
      </c>
      <c r="F987" s="375">
        <v>6250000</v>
      </c>
      <c r="G987" s="375">
        <v>4980000</v>
      </c>
      <c r="H987" s="375">
        <v>44.345500000000001</v>
      </c>
    </row>
    <row r="988" spans="1:8" x14ac:dyDescent="0.25">
      <c r="A988" s="374" t="s">
        <v>2011</v>
      </c>
      <c r="B988" s="374" t="s">
        <v>560</v>
      </c>
      <c r="C988" s="375">
        <v>2830000</v>
      </c>
      <c r="D988" s="375">
        <v>2460000</v>
      </c>
      <c r="E988" s="375">
        <v>0</v>
      </c>
      <c r="F988" s="375">
        <v>2460000</v>
      </c>
      <c r="G988" s="375">
        <v>370000</v>
      </c>
      <c r="H988" s="375">
        <v>13.074199999999999</v>
      </c>
    </row>
    <row r="989" spans="1:8" x14ac:dyDescent="0.25">
      <c r="A989" s="374" t="s">
        <v>2012</v>
      </c>
      <c r="B989" s="374" t="s">
        <v>559</v>
      </c>
      <c r="C989" s="375">
        <v>8400000</v>
      </c>
      <c r="D989" s="375">
        <v>3790000</v>
      </c>
      <c r="E989" s="375">
        <v>0</v>
      </c>
      <c r="F989" s="375">
        <v>3790000</v>
      </c>
      <c r="G989" s="375">
        <v>4610000</v>
      </c>
      <c r="H989" s="375">
        <v>54.881</v>
      </c>
    </row>
    <row r="990" spans="1:8" x14ac:dyDescent="0.25">
      <c r="A990" s="374" t="s">
        <v>2013</v>
      </c>
      <c r="B990" s="374" t="s">
        <v>566</v>
      </c>
      <c r="C990" s="375">
        <v>3600000</v>
      </c>
      <c r="D990" s="375">
        <v>2500000</v>
      </c>
      <c r="E990" s="375">
        <v>0</v>
      </c>
      <c r="F990" s="375">
        <v>2500000</v>
      </c>
      <c r="G990" s="375">
        <v>1100000</v>
      </c>
      <c r="H990" s="375">
        <v>30.555599999999998</v>
      </c>
    </row>
    <row r="991" spans="1:8" x14ac:dyDescent="0.25">
      <c r="A991" s="374" t="s">
        <v>2014</v>
      </c>
      <c r="B991" s="374" t="s">
        <v>618</v>
      </c>
      <c r="C991" s="375">
        <v>3600000</v>
      </c>
      <c r="D991" s="375">
        <v>2500000</v>
      </c>
      <c r="E991" s="375">
        <v>0</v>
      </c>
      <c r="F991" s="375">
        <v>2500000</v>
      </c>
      <c r="G991" s="375">
        <v>1100000</v>
      </c>
      <c r="H991" s="375">
        <v>30.555599999999998</v>
      </c>
    </row>
    <row r="992" spans="1:8" x14ac:dyDescent="0.25">
      <c r="A992" s="374" t="s">
        <v>2015</v>
      </c>
      <c r="B992" s="374" t="s">
        <v>2016</v>
      </c>
      <c r="C992" s="375">
        <v>192000000</v>
      </c>
      <c r="D992" s="375">
        <v>95064000</v>
      </c>
      <c r="E992" s="375">
        <v>46800000</v>
      </c>
      <c r="F992" s="375">
        <v>141864000</v>
      </c>
      <c r="G992" s="375">
        <v>50136000</v>
      </c>
      <c r="H992" s="375">
        <v>26.112500000000001</v>
      </c>
    </row>
    <row r="993" spans="1:8" x14ac:dyDescent="0.25">
      <c r="A993" s="374" t="s">
        <v>2017</v>
      </c>
      <c r="B993" s="374" t="s">
        <v>542</v>
      </c>
      <c r="C993" s="375">
        <v>187725000</v>
      </c>
      <c r="D993" s="375">
        <v>93600000</v>
      </c>
      <c r="E993" s="375">
        <v>46800000</v>
      </c>
      <c r="F993" s="375">
        <v>140400000</v>
      </c>
      <c r="G993" s="375">
        <v>47325000</v>
      </c>
      <c r="H993" s="375">
        <v>25.209700000000002</v>
      </c>
    </row>
    <row r="994" spans="1:8" x14ac:dyDescent="0.25">
      <c r="A994" s="374" t="s">
        <v>2018</v>
      </c>
      <c r="B994" s="374" t="s">
        <v>561</v>
      </c>
      <c r="C994" s="375">
        <v>525000</v>
      </c>
      <c r="D994" s="375">
        <v>0</v>
      </c>
      <c r="E994" s="375">
        <v>0</v>
      </c>
      <c r="F994" s="375">
        <v>0</v>
      </c>
      <c r="G994" s="375">
        <v>525000</v>
      </c>
      <c r="H994" s="375">
        <v>100</v>
      </c>
    </row>
    <row r="995" spans="1:8" x14ac:dyDescent="0.25">
      <c r="A995" s="374" t="s">
        <v>2019</v>
      </c>
      <c r="B995" s="374" t="s">
        <v>562</v>
      </c>
      <c r="C995" s="375">
        <v>525000</v>
      </c>
      <c r="D995" s="375">
        <v>0</v>
      </c>
      <c r="E995" s="375">
        <v>0</v>
      </c>
      <c r="F995" s="375">
        <v>0</v>
      </c>
      <c r="G995" s="375">
        <v>525000</v>
      </c>
      <c r="H995" s="375">
        <v>100</v>
      </c>
    </row>
    <row r="996" spans="1:8" x14ac:dyDescent="0.25">
      <c r="A996" s="374" t="s">
        <v>2020</v>
      </c>
      <c r="B996" s="374" t="s">
        <v>547</v>
      </c>
      <c r="C996" s="375">
        <v>187200000</v>
      </c>
      <c r="D996" s="375">
        <v>93600000</v>
      </c>
      <c r="E996" s="375">
        <v>46800000</v>
      </c>
      <c r="F996" s="375">
        <v>140400000</v>
      </c>
      <c r="G996" s="375">
        <v>46800000</v>
      </c>
      <c r="H996" s="375">
        <v>25</v>
      </c>
    </row>
    <row r="997" spans="1:8" x14ac:dyDescent="0.25">
      <c r="A997" s="374" t="s">
        <v>2021</v>
      </c>
      <c r="B997" s="374" t="s">
        <v>1243</v>
      </c>
      <c r="C997" s="375">
        <v>187200000</v>
      </c>
      <c r="D997" s="375">
        <v>93600000</v>
      </c>
      <c r="E997" s="375">
        <v>46800000</v>
      </c>
      <c r="F997" s="375">
        <v>140400000</v>
      </c>
      <c r="G997" s="375">
        <v>46800000</v>
      </c>
      <c r="H997" s="375">
        <v>25</v>
      </c>
    </row>
    <row r="998" spans="1:8" x14ac:dyDescent="0.25">
      <c r="A998" s="374" t="s">
        <v>2022</v>
      </c>
      <c r="B998" s="374" t="s">
        <v>543</v>
      </c>
      <c r="C998" s="375">
        <v>4275000</v>
      </c>
      <c r="D998" s="375">
        <v>1464000</v>
      </c>
      <c r="E998" s="375">
        <v>0</v>
      </c>
      <c r="F998" s="375">
        <v>1464000</v>
      </c>
      <c r="G998" s="375">
        <v>2811000</v>
      </c>
      <c r="H998" s="375">
        <v>65.754400000000004</v>
      </c>
    </row>
    <row r="999" spans="1:8" x14ac:dyDescent="0.25">
      <c r="A999" s="374" t="s">
        <v>2023</v>
      </c>
      <c r="B999" s="374" t="s">
        <v>544</v>
      </c>
      <c r="C999" s="375">
        <v>1245000</v>
      </c>
      <c r="D999" s="375">
        <v>0</v>
      </c>
      <c r="E999" s="375">
        <v>0</v>
      </c>
      <c r="F999" s="375">
        <v>0</v>
      </c>
      <c r="G999" s="375">
        <v>1245000</v>
      </c>
      <c r="H999" s="375">
        <v>100</v>
      </c>
    </row>
    <row r="1000" spans="1:8" x14ac:dyDescent="0.25">
      <c r="A1000" s="374" t="s">
        <v>2024</v>
      </c>
      <c r="B1000" s="374" t="s">
        <v>551</v>
      </c>
      <c r="C1000" s="375">
        <v>1245000</v>
      </c>
      <c r="D1000" s="375">
        <v>0</v>
      </c>
      <c r="E1000" s="375">
        <v>0</v>
      </c>
      <c r="F1000" s="375">
        <v>0</v>
      </c>
      <c r="G1000" s="375">
        <v>1245000</v>
      </c>
      <c r="H1000" s="375">
        <v>100</v>
      </c>
    </row>
    <row r="1001" spans="1:8" x14ac:dyDescent="0.25">
      <c r="A1001" s="374" t="s">
        <v>2025</v>
      </c>
      <c r="B1001" s="374" t="s">
        <v>553</v>
      </c>
      <c r="C1001" s="375">
        <v>1590000</v>
      </c>
      <c r="D1001" s="375">
        <v>744000</v>
      </c>
      <c r="E1001" s="375">
        <v>0</v>
      </c>
      <c r="F1001" s="375">
        <v>744000</v>
      </c>
      <c r="G1001" s="375">
        <v>846000</v>
      </c>
      <c r="H1001" s="375">
        <v>53.207500000000003</v>
      </c>
    </row>
    <row r="1002" spans="1:8" x14ac:dyDescent="0.25">
      <c r="A1002" s="374" t="s">
        <v>2026</v>
      </c>
      <c r="B1002" s="374" t="s">
        <v>555</v>
      </c>
      <c r="C1002" s="375">
        <v>1590000</v>
      </c>
      <c r="D1002" s="375">
        <v>744000</v>
      </c>
      <c r="E1002" s="375">
        <v>0</v>
      </c>
      <c r="F1002" s="375">
        <v>744000</v>
      </c>
      <c r="G1002" s="375">
        <v>846000</v>
      </c>
      <c r="H1002" s="375">
        <v>53.207500000000003</v>
      </c>
    </row>
    <row r="1003" spans="1:8" x14ac:dyDescent="0.25">
      <c r="A1003" s="374" t="s">
        <v>2027</v>
      </c>
      <c r="B1003" s="374" t="s">
        <v>556</v>
      </c>
      <c r="C1003" s="375">
        <v>1440000</v>
      </c>
      <c r="D1003" s="375">
        <v>720000</v>
      </c>
      <c r="E1003" s="375">
        <v>0</v>
      </c>
      <c r="F1003" s="375">
        <v>720000</v>
      </c>
      <c r="G1003" s="375">
        <v>720000</v>
      </c>
      <c r="H1003" s="375">
        <v>50</v>
      </c>
    </row>
    <row r="1004" spans="1:8" x14ac:dyDescent="0.25">
      <c r="A1004" s="374" t="s">
        <v>2028</v>
      </c>
      <c r="B1004" s="374" t="s">
        <v>557</v>
      </c>
      <c r="C1004" s="375">
        <v>1440000</v>
      </c>
      <c r="D1004" s="375">
        <v>720000</v>
      </c>
      <c r="E1004" s="375">
        <v>0</v>
      </c>
      <c r="F1004" s="375">
        <v>720000</v>
      </c>
      <c r="G1004" s="375">
        <v>720000</v>
      </c>
      <c r="H1004" s="375">
        <v>50</v>
      </c>
    </row>
    <row r="1005" spans="1:8" x14ac:dyDescent="0.25">
      <c r="A1005" s="374" t="s">
        <v>2029</v>
      </c>
      <c r="B1005" s="374" t="s">
        <v>2030</v>
      </c>
      <c r="C1005" s="375">
        <v>25000000</v>
      </c>
      <c r="D1005" s="375">
        <v>0</v>
      </c>
      <c r="E1005" s="375">
        <v>0</v>
      </c>
      <c r="F1005" s="375">
        <v>0</v>
      </c>
      <c r="G1005" s="375">
        <v>25000000</v>
      </c>
      <c r="H1005" s="375">
        <v>100</v>
      </c>
    </row>
    <row r="1006" spans="1:8" x14ac:dyDescent="0.25">
      <c r="A1006" s="374" t="s">
        <v>2031</v>
      </c>
      <c r="B1006" s="374" t="s">
        <v>542</v>
      </c>
      <c r="C1006" s="375">
        <v>3590000</v>
      </c>
      <c r="D1006" s="375">
        <v>0</v>
      </c>
      <c r="E1006" s="375">
        <v>0</v>
      </c>
      <c r="F1006" s="375">
        <v>0</v>
      </c>
      <c r="G1006" s="375">
        <v>3590000</v>
      </c>
      <c r="H1006" s="375">
        <v>100</v>
      </c>
    </row>
    <row r="1007" spans="1:8" x14ac:dyDescent="0.25">
      <c r="A1007" s="374" t="s">
        <v>2032</v>
      </c>
      <c r="B1007" s="374" t="s">
        <v>561</v>
      </c>
      <c r="C1007" s="375">
        <v>3290000</v>
      </c>
      <c r="D1007" s="375">
        <v>0</v>
      </c>
      <c r="E1007" s="375">
        <v>0</v>
      </c>
      <c r="F1007" s="375">
        <v>0</v>
      </c>
      <c r="G1007" s="375">
        <v>3290000</v>
      </c>
      <c r="H1007" s="375">
        <v>100</v>
      </c>
    </row>
    <row r="1008" spans="1:8" x14ac:dyDescent="0.25">
      <c r="A1008" s="374" t="s">
        <v>2033</v>
      </c>
      <c r="B1008" s="374" t="s">
        <v>562</v>
      </c>
      <c r="C1008" s="375">
        <v>590000</v>
      </c>
      <c r="D1008" s="375">
        <v>0</v>
      </c>
      <c r="E1008" s="375">
        <v>0</v>
      </c>
      <c r="F1008" s="375">
        <v>0</v>
      </c>
      <c r="G1008" s="375">
        <v>590000</v>
      </c>
      <c r="H1008" s="375">
        <v>100</v>
      </c>
    </row>
    <row r="1009" spans="1:8" x14ac:dyDescent="0.25">
      <c r="A1009" s="374" t="s">
        <v>2034</v>
      </c>
      <c r="B1009" s="374" t="s">
        <v>687</v>
      </c>
      <c r="C1009" s="375">
        <v>2700000</v>
      </c>
      <c r="D1009" s="375">
        <v>0</v>
      </c>
      <c r="E1009" s="375">
        <v>0</v>
      </c>
      <c r="F1009" s="375">
        <v>0</v>
      </c>
      <c r="G1009" s="375">
        <v>2700000</v>
      </c>
      <c r="H1009" s="375">
        <v>100</v>
      </c>
    </row>
    <row r="1010" spans="1:8" x14ac:dyDescent="0.25">
      <c r="A1010" s="374" t="s">
        <v>2035</v>
      </c>
      <c r="B1010" s="374" t="s">
        <v>547</v>
      </c>
      <c r="C1010" s="375">
        <v>300000</v>
      </c>
      <c r="D1010" s="375">
        <v>0</v>
      </c>
      <c r="E1010" s="375">
        <v>0</v>
      </c>
      <c r="F1010" s="375">
        <v>0</v>
      </c>
      <c r="G1010" s="375">
        <v>300000</v>
      </c>
      <c r="H1010" s="375">
        <v>100</v>
      </c>
    </row>
    <row r="1011" spans="1:8" x14ac:dyDescent="0.25">
      <c r="A1011" s="374" t="s">
        <v>2036</v>
      </c>
      <c r="B1011" s="374" t="s">
        <v>592</v>
      </c>
      <c r="C1011" s="375">
        <v>300000</v>
      </c>
      <c r="D1011" s="375">
        <v>0</v>
      </c>
      <c r="E1011" s="375">
        <v>0</v>
      </c>
      <c r="F1011" s="375">
        <v>0</v>
      </c>
      <c r="G1011" s="375">
        <v>300000</v>
      </c>
      <c r="H1011" s="375">
        <v>100</v>
      </c>
    </row>
    <row r="1012" spans="1:8" x14ac:dyDescent="0.25">
      <c r="A1012" s="374" t="s">
        <v>2037</v>
      </c>
      <c r="B1012" s="374" t="s">
        <v>543</v>
      </c>
      <c r="C1012" s="375">
        <v>21410000</v>
      </c>
      <c r="D1012" s="375">
        <v>0</v>
      </c>
      <c r="E1012" s="375">
        <v>0</v>
      </c>
      <c r="F1012" s="375">
        <v>0</v>
      </c>
      <c r="G1012" s="375">
        <v>21410000</v>
      </c>
      <c r="H1012" s="375">
        <v>100</v>
      </c>
    </row>
    <row r="1013" spans="1:8" x14ac:dyDescent="0.25">
      <c r="A1013" s="374" t="s">
        <v>2038</v>
      </c>
      <c r="B1013" s="374" t="s">
        <v>544</v>
      </c>
      <c r="C1013" s="375">
        <v>1057000</v>
      </c>
      <c r="D1013" s="375">
        <v>0</v>
      </c>
      <c r="E1013" s="375">
        <v>0</v>
      </c>
      <c r="F1013" s="375">
        <v>0</v>
      </c>
      <c r="G1013" s="375">
        <v>1057000</v>
      </c>
      <c r="H1013" s="375">
        <v>100</v>
      </c>
    </row>
    <row r="1014" spans="1:8" x14ac:dyDescent="0.25">
      <c r="A1014" s="374" t="s">
        <v>2039</v>
      </c>
      <c r="B1014" s="374" t="s">
        <v>551</v>
      </c>
      <c r="C1014" s="375">
        <v>1057000</v>
      </c>
      <c r="D1014" s="375">
        <v>0</v>
      </c>
      <c r="E1014" s="375">
        <v>0</v>
      </c>
      <c r="F1014" s="375">
        <v>0</v>
      </c>
      <c r="G1014" s="375">
        <v>1057000</v>
      </c>
      <c r="H1014" s="375">
        <v>100</v>
      </c>
    </row>
    <row r="1015" spans="1:8" x14ac:dyDescent="0.25">
      <c r="A1015" s="374" t="s">
        <v>2040</v>
      </c>
      <c r="B1015" s="374" t="s">
        <v>593</v>
      </c>
      <c r="C1015" s="375">
        <v>5075000</v>
      </c>
      <c r="D1015" s="375">
        <v>0</v>
      </c>
      <c r="E1015" s="375">
        <v>0</v>
      </c>
      <c r="F1015" s="375">
        <v>0</v>
      </c>
      <c r="G1015" s="375">
        <v>5075000</v>
      </c>
      <c r="H1015" s="375">
        <v>100</v>
      </c>
    </row>
    <row r="1016" spans="1:8" x14ac:dyDescent="0.25">
      <c r="A1016" s="374" t="s">
        <v>2041</v>
      </c>
      <c r="B1016" s="374" t="s">
        <v>620</v>
      </c>
      <c r="C1016" s="375">
        <v>4725000</v>
      </c>
      <c r="D1016" s="375">
        <v>0</v>
      </c>
      <c r="E1016" s="375">
        <v>0</v>
      </c>
      <c r="F1016" s="375">
        <v>0</v>
      </c>
      <c r="G1016" s="375">
        <v>4725000</v>
      </c>
      <c r="H1016" s="375">
        <v>100</v>
      </c>
    </row>
    <row r="1017" spans="1:8" x14ac:dyDescent="0.25">
      <c r="A1017" s="374" t="s">
        <v>2042</v>
      </c>
      <c r="B1017" s="374" t="s">
        <v>615</v>
      </c>
      <c r="C1017" s="375">
        <v>350000</v>
      </c>
      <c r="D1017" s="375">
        <v>0</v>
      </c>
      <c r="E1017" s="375">
        <v>0</v>
      </c>
      <c r="F1017" s="375">
        <v>0</v>
      </c>
      <c r="G1017" s="375">
        <v>350000</v>
      </c>
      <c r="H1017" s="375">
        <v>100</v>
      </c>
    </row>
    <row r="1018" spans="1:8" x14ac:dyDescent="0.25">
      <c r="A1018" s="374" t="s">
        <v>2043</v>
      </c>
      <c r="B1018" s="374" t="s">
        <v>553</v>
      </c>
      <c r="C1018" s="375">
        <v>1744000</v>
      </c>
      <c r="D1018" s="375">
        <v>0</v>
      </c>
      <c r="E1018" s="375">
        <v>0</v>
      </c>
      <c r="F1018" s="375">
        <v>0</v>
      </c>
      <c r="G1018" s="375">
        <v>1744000</v>
      </c>
      <c r="H1018" s="375">
        <v>100</v>
      </c>
    </row>
    <row r="1019" spans="1:8" x14ac:dyDescent="0.25">
      <c r="A1019" s="374" t="s">
        <v>2044</v>
      </c>
      <c r="B1019" s="374" t="s">
        <v>555</v>
      </c>
      <c r="C1019" s="375">
        <v>1444000</v>
      </c>
      <c r="D1019" s="375">
        <v>0</v>
      </c>
      <c r="E1019" s="375">
        <v>0</v>
      </c>
      <c r="F1019" s="375">
        <v>0</v>
      </c>
      <c r="G1019" s="375">
        <v>1444000</v>
      </c>
      <c r="H1019" s="375">
        <v>100</v>
      </c>
    </row>
    <row r="1020" spans="1:8" x14ac:dyDescent="0.25">
      <c r="A1020" s="374" t="s">
        <v>2045</v>
      </c>
      <c r="B1020" s="374" t="s">
        <v>616</v>
      </c>
      <c r="C1020" s="375">
        <v>300000</v>
      </c>
      <c r="D1020" s="375">
        <v>0</v>
      </c>
      <c r="E1020" s="375">
        <v>0</v>
      </c>
      <c r="F1020" s="375">
        <v>0</v>
      </c>
      <c r="G1020" s="375">
        <v>300000</v>
      </c>
      <c r="H1020" s="375">
        <v>100</v>
      </c>
    </row>
    <row r="1021" spans="1:8" x14ac:dyDescent="0.25">
      <c r="A1021" s="374" t="s">
        <v>2046</v>
      </c>
      <c r="B1021" s="374" t="s">
        <v>631</v>
      </c>
      <c r="C1021" s="375">
        <v>900000</v>
      </c>
      <c r="D1021" s="375">
        <v>0</v>
      </c>
      <c r="E1021" s="375">
        <v>0</v>
      </c>
      <c r="F1021" s="375">
        <v>0</v>
      </c>
      <c r="G1021" s="375">
        <v>900000</v>
      </c>
      <c r="H1021" s="375">
        <v>100</v>
      </c>
    </row>
    <row r="1022" spans="1:8" x14ac:dyDescent="0.25">
      <c r="A1022" s="374" t="s">
        <v>2047</v>
      </c>
      <c r="B1022" s="374" t="s">
        <v>633</v>
      </c>
      <c r="C1022" s="375">
        <v>900000</v>
      </c>
      <c r="D1022" s="375">
        <v>0</v>
      </c>
      <c r="E1022" s="375">
        <v>0</v>
      </c>
      <c r="F1022" s="375">
        <v>0</v>
      </c>
      <c r="G1022" s="375">
        <v>900000</v>
      </c>
      <c r="H1022" s="375">
        <v>100</v>
      </c>
    </row>
    <row r="1023" spans="1:8" x14ac:dyDescent="0.25">
      <c r="A1023" s="374" t="s">
        <v>2048</v>
      </c>
      <c r="B1023" s="374" t="s">
        <v>556</v>
      </c>
      <c r="C1023" s="375">
        <v>6634000</v>
      </c>
      <c r="D1023" s="375">
        <v>0</v>
      </c>
      <c r="E1023" s="375">
        <v>0</v>
      </c>
      <c r="F1023" s="375">
        <v>0</v>
      </c>
      <c r="G1023" s="375">
        <v>6634000</v>
      </c>
      <c r="H1023" s="375">
        <v>100</v>
      </c>
    </row>
    <row r="1024" spans="1:8" x14ac:dyDescent="0.25">
      <c r="A1024" s="374" t="s">
        <v>2049</v>
      </c>
      <c r="B1024" s="374" t="s">
        <v>557</v>
      </c>
      <c r="C1024" s="375">
        <v>208000</v>
      </c>
      <c r="D1024" s="375">
        <v>0</v>
      </c>
      <c r="E1024" s="375">
        <v>0</v>
      </c>
      <c r="F1024" s="375">
        <v>0</v>
      </c>
      <c r="G1024" s="375">
        <v>208000</v>
      </c>
      <c r="H1024" s="375">
        <v>100</v>
      </c>
    </row>
    <row r="1025" spans="1:8" x14ac:dyDescent="0.25">
      <c r="A1025" s="374" t="s">
        <v>2050</v>
      </c>
      <c r="B1025" s="374" t="s">
        <v>617</v>
      </c>
      <c r="C1025" s="375">
        <v>6426000</v>
      </c>
      <c r="D1025" s="375">
        <v>0</v>
      </c>
      <c r="E1025" s="375">
        <v>0</v>
      </c>
      <c r="F1025" s="375">
        <v>0</v>
      </c>
      <c r="G1025" s="375">
        <v>6426000</v>
      </c>
      <c r="H1025" s="375">
        <v>100</v>
      </c>
    </row>
    <row r="1026" spans="1:8" x14ac:dyDescent="0.25">
      <c r="A1026" s="374" t="s">
        <v>2051</v>
      </c>
      <c r="B1026" s="374" t="s">
        <v>566</v>
      </c>
      <c r="C1026" s="375">
        <v>6000000</v>
      </c>
      <c r="D1026" s="375">
        <v>0</v>
      </c>
      <c r="E1026" s="375">
        <v>0</v>
      </c>
      <c r="F1026" s="375">
        <v>0</v>
      </c>
      <c r="G1026" s="375">
        <v>6000000</v>
      </c>
      <c r="H1026" s="375">
        <v>100</v>
      </c>
    </row>
    <row r="1027" spans="1:8" x14ac:dyDescent="0.25">
      <c r="A1027" s="374" t="s">
        <v>2052</v>
      </c>
      <c r="B1027" s="374" t="s">
        <v>618</v>
      </c>
      <c r="C1027" s="375">
        <v>6000000</v>
      </c>
      <c r="D1027" s="375">
        <v>0</v>
      </c>
      <c r="E1027" s="375">
        <v>0</v>
      </c>
      <c r="F1027" s="375">
        <v>0</v>
      </c>
      <c r="G1027" s="375">
        <v>6000000</v>
      </c>
      <c r="H1027" s="375">
        <v>100</v>
      </c>
    </row>
    <row r="1028" spans="1:8" x14ac:dyDescent="0.25">
      <c r="A1028" s="374" t="s">
        <v>2053</v>
      </c>
      <c r="B1028" s="374" t="s">
        <v>2054</v>
      </c>
      <c r="C1028" s="375">
        <v>25000000</v>
      </c>
      <c r="D1028" s="375">
        <v>12965000</v>
      </c>
      <c r="E1028" s="375">
        <v>-320000</v>
      </c>
      <c r="F1028" s="375">
        <v>12645000</v>
      </c>
      <c r="G1028" s="375">
        <v>12355000</v>
      </c>
      <c r="H1028" s="375">
        <v>49.42</v>
      </c>
    </row>
    <row r="1029" spans="1:8" x14ac:dyDescent="0.25">
      <c r="A1029" s="374" t="s">
        <v>2055</v>
      </c>
      <c r="B1029" s="374" t="s">
        <v>542</v>
      </c>
      <c r="C1029" s="375">
        <v>4875000</v>
      </c>
      <c r="D1029" s="375">
        <v>4875000</v>
      </c>
      <c r="E1029" s="375">
        <v>0</v>
      </c>
      <c r="F1029" s="375">
        <v>4875000</v>
      </c>
      <c r="G1029" s="375">
        <v>0</v>
      </c>
      <c r="H1029" s="375">
        <v>0</v>
      </c>
    </row>
    <row r="1030" spans="1:8" x14ac:dyDescent="0.25">
      <c r="A1030" s="374" t="s">
        <v>2056</v>
      </c>
      <c r="B1030" s="374" t="s">
        <v>561</v>
      </c>
      <c r="C1030" s="375">
        <v>2475000</v>
      </c>
      <c r="D1030" s="375">
        <v>2475000</v>
      </c>
      <c r="E1030" s="375">
        <v>0</v>
      </c>
      <c r="F1030" s="375">
        <v>2475000</v>
      </c>
      <c r="G1030" s="375">
        <v>0</v>
      </c>
      <c r="H1030" s="375">
        <v>0</v>
      </c>
    </row>
    <row r="1031" spans="1:8" x14ac:dyDescent="0.25">
      <c r="A1031" s="374" t="s">
        <v>2057</v>
      </c>
      <c r="B1031" s="374" t="s">
        <v>562</v>
      </c>
      <c r="C1031" s="375">
        <v>2475000</v>
      </c>
      <c r="D1031" s="375">
        <v>2475000</v>
      </c>
      <c r="E1031" s="375">
        <v>0</v>
      </c>
      <c r="F1031" s="375">
        <v>2475000</v>
      </c>
      <c r="G1031" s="375">
        <v>0</v>
      </c>
      <c r="H1031" s="375">
        <v>0</v>
      </c>
    </row>
    <row r="1032" spans="1:8" x14ac:dyDescent="0.25">
      <c r="A1032" s="374" t="s">
        <v>2058</v>
      </c>
      <c r="B1032" s="374" t="s">
        <v>547</v>
      </c>
      <c r="C1032" s="375">
        <v>2400000</v>
      </c>
      <c r="D1032" s="375">
        <v>2400000</v>
      </c>
      <c r="E1032" s="375">
        <v>0</v>
      </c>
      <c r="F1032" s="375">
        <v>2400000</v>
      </c>
      <c r="G1032" s="375">
        <v>0</v>
      </c>
      <c r="H1032" s="375">
        <v>0</v>
      </c>
    </row>
    <row r="1033" spans="1:8" x14ac:dyDescent="0.25">
      <c r="A1033" s="374" t="s">
        <v>2059</v>
      </c>
      <c r="B1033" s="374" t="s">
        <v>563</v>
      </c>
      <c r="C1033" s="375">
        <v>2400000</v>
      </c>
      <c r="D1033" s="375">
        <v>2400000</v>
      </c>
      <c r="E1033" s="375">
        <v>0</v>
      </c>
      <c r="F1033" s="375">
        <v>2400000</v>
      </c>
      <c r="G1033" s="375">
        <v>0</v>
      </c>
      <c r="H1033" s="375">
        <v>0</v>
      </c>
    </row>
    <row r="1034" spans="1:8" x14ac:dyDescent="0.25">
      <c r="A1034" s="374" t="s">
        <v>2060</v>
      </c>
      <c r="B1034" s="374" t="s">
        <v>543</v>
      </c>
      <c r="C1034" s="375">
        <v>10125000</v>
      </c>
      <c r="D1034" s="375">
        <v>8090000</v>
      </c>
      <c r="E1034" s="375">
        <v>-320000</v>
      </c>
      <c r="F1034" s="375">
        <v>7770000</v>
      </c>
      <c r="G1034" s="375">
        <v>2355000</v>
      </c>
      <c r="H1034" s="375">
        <v>23.2593</v>
      </c>
    </row>
    <row r="1035" spans="1:8" x14ac:dyDescent="0.25">
      <c r="A1035" s="374" t="s">
        <v>2061</v>
      </c>
      <c r="B1035" s="374" t="s">
        <v>544</v>
      </c>
      <c r="C1035" s="375">
        <v>2550000</v>
      </c>
      <c r="D1035" s="375">
        <v>2400000</v>
      </c>
      <c r="E1035" s="375">
        <v>0</v>
      </c>
      <c r="F1035" s="375">
        <v>2400000</v>
      </c>
      <c r="G1035" s="375">
        <v>150000</v>
      </c>
      <c r="H1035" s="375">
        <v>5.8823999999999996</v>
      </c>
    </row>
    <row r="1036" spans="1:8" x14ac:dyDescent="0.25">
      <c r="A1036" s="374" t="s">
        <v>2062</v>
      </c>
      <c r="B1036" s="374" t="s">
        <v>551</v>
      </c>
      <c r="C1036" s="375">
        <v>2550000</v>
      </c>
      <c r="D1036" s="375">
        <v>2400000</v>
      </c>
      <c r="E1036" s="375">
        <v>0</v>
      </c>
      <c r="F1036" s="375">
        <v>2400000</v>
      </c>
      <c r="G1036" s="375">
        <v>150000</v>
      </c>
      <c r="H1036" s="375">
        <v>5.8823999999999996</v>
      </c>
    </row>
    <row r="1037" spans="1:8" x14ac:dyDescent="0.25">
      <c r="A1037" s="374" t="s">
        <v>2063</v>
      </c>
      <c r="B1037" s="374" t="s">
        <v>553</v>
      </c>
      <c r="C1037" s="375">
        <v>900000</v>
      </c>
      <c r="D1037" s="375">
        <v>900000</v>
      </c>
      <c r="E1037" s="375">
        <v>0</v>
      </c>
      <c r="F1037" s="375">
        <v>900000</v>
      </c>
      <c r="G1037" s="375">
        <v>0</v>
      </c>
      <c r="H1037" s="375">
        <v>0</v>
      </c>
    </row>
    <row r="1038" spans="1:8" x14ac:dyDescent="0.25">
      <c r="A1038" s="374" t="s">
        <v>2064</v>
      </c>
      <c r="B1038" s="374" t="s">
        <v>555</v>
      </c>
      <c r="C1038" s="375">
        <v>900000</v>
      </c>
      <c r="D1038" s="375">
        <v>900000</v>
      </c>
      <c r="E1038" s="375">
        <v>0</v>
      </c>
      <c r="F1038" s="375">
        <v>900000</v>
      </c>
      <c r="G1038" s="375">
        <v>0</v>
      </c>
      <c r="H1038" s="375">
        <v>0</v>
      </c>
    </row>
    <row r="1039" spans="1:8" x14ac:dyDescent="0.25">
      <c r="A1039" s="374" t="s">
        <v>2065</v>
      </c>
      <c r="B1039" s="374" t="s">
        <v>556</v>
      </c>
      <c r="C1039" s="375">
        <v>3900000</v>
      </c>
      <c r="D1039" s="375">
        <v>3440000</v>
      </c>
      <c r="E1039" s="375">
        <v>-320000</v>
      </c>
      <c r="F1039" s="375">
        <v>3120000</v>
      </c>
      <c r="G1039" s="375">
        <v>780000</v>
      </c>
      <c r="H1039" s="375">
        <v>20</v>
      </c>
    </row>
    <row r="1040" spans="1:8" x14ac:dyDescent="0.25">
      <c r="A1040" s="374" t="s">
        <v>2066</v>
      </c>
      <c r="B1040" s="374" t="s">
        <v>557</v>
      </c>
      <c r="C1040" s="375">
        <v>3900000</v>
      </c>
      <c r="D1040" s="375">
        <v>3440000</v>
      </c>
      <c r="E1040" s="375">
        <v>-320000</v>
      </c>
      <c r="F1040" s="375">
        <v>3120000</v>
      </c>
      <c r="G1040" s="375">
        <v>780000</v>
      </c>
      <c r="H1040" s="375">
        <v>20</v>
      </c>
    </row>
    <row r="1041" spans="1:8" x14ac:dyDescent="0.25">
      <c r="A1041" s="374" t="s">
        <v>2067</v>
      </c>
      <c r="B1041" s="374" t="s">
        <v>558</v>
      </c>
      <c r="C1041" s="375">
        <v>2775000</v>
      </c>
      <c r="D1041" s="375">
        <v>1350000</v>
      </c>
      <c r="E1041" s="375">
        <v>0</v>
      </c>
      <c r="F1041" s="375">
        <v>1350000</v>
      </c>
      <c r="G1041" s="375">
        <v>1425000</v>
      </c>
      <c r="H1041" s="375">
        <v>51.351399999999998</v>
      </c>
    </row>
    <row r="1042" spans="1:8" x14ac:dyDescent="0.25">
      <c r="A1042" s="374" t="s">
        <v>2068</v>
      </c>
      <c r="B1042" s="374" t="s">
        <v>560</v>
      </c>
      <c r="C1042" s="375">
        <v>2775000</v>
      </c>
      <c r="D1042" s="375">
        <v>1350000</v>
      </c>
      <c r="E1042" s="375">
        <v>0</v>
      </c>
      <c r="F1042" s="375">
        <v>1350000</v>
      </c>
      <c r="G1042" s="375">
        <v>1425000</v>
      </c>
      <c r="H1042" s="375">
        <v>51.351399999999998</v>
      </c>
    </row>
    <row r="1043" spans="1:8" x14ac:dyDescent="0.25">
      <c r="A1043" s="374" t="s">
        <v>796</v>
      </c>
      <c r="B1043" s="374" t="s">
        <v>568</v>
      </c>
      <c r="C1043" s="375">
        <v>10000000</v>
      </c>
      <c r="D1043" s="375">
        <v>0</v>
      </c>
      <c r="E1043" s="375">
        <v>0</v>
      </c>
      <c r="F1043" s="375">
        <v>0</v>
      </c>
      <c r="G1043" s="375">
        <v>10000000</v>
      </c>
      <c r="H1043" s="375">
        <v>100</v>
      </c>
    </row>
    <row r="1044" spans="1:8" x14ac:dyDescent="0.25">
      <c r="A1044" s="374" t="s">
        <v>797</v>
      </c>
      <c r="B1044" s="374" t="s">
        <v>570</v>
      </c>
      <c r="C1044" s="375">
        <v>10000000</v>
      </c>
      <c r="D1044" s="375">
        <v>0</v>
      </c>
      <c r="E1044" s="375">
        <v>0</v>
      </c>
      <c r="F1044" s="375">
        <v>0</v>
      </c>
      <c r="G1044" s="375">
        <v>10000000</v>
      </c>
      <c r="H1044" s="375">
        <v>100</v>
      </c>
    </row>
    <row r="1045" spans="1:8" x14ac:dyDescent="0.25">
      <c r="A1045" s="374" t="s">
        <v>798</v>
      </c>
      <c r="B1045" s="374" t="s">
        <v>698</v>
      </c>
      <c r="C1045" s="375">
        <v>7000000</v>
      </c>
      <c r="D1045" s="375">
        <v>0</v>
      </c>
      <c r="E1045" s="375">
        <v>0</v>
      </c>
      <c r="F1045" s="375">
        <v>0</v>
      </c>
      <c r="G1045" s="375">
        <v>7000000</v>
      </c>
      <c r="H1045" s="375">
        <v>100</v>
      </c>
    </row>
    <row r="1046" spans="1:8" x14ac:dyDescent="0.25">
      <c r="A1046" s="374" t="s">
        <v>799</v>
      </c>
      <c r="B1046" s="374" t="s">
        <v>656</v>
      </c>
      <c r="C1046" s="375">
        <v>3000000</v>
      </c>
      <c r="D1046" s="375">
        <v>0</v>
      </c>
      <c r="E1046" s="375">
        <v>0</v>
      </c>
      <c r="F1046" s="375">
        <v>0</v>
      </c>
      <c r="G1046" s="375">
        <v>3000000</v>
      </c>
      <c r="H1046" s="375">
        <v>100</v>
      </c>
    </row>
    <row r="1047" spans="1:8" x14ac:dyDescent="0.25">
      <c r="A1047" s="374" t="s">
        <v>800</v>
      </c>
      <c r="B1047" s="374" t="s">
        <v>801</v>
      </c>
      <c r="C1047" s="375">
        <v>300000000</v>
      </c>
      <c r="D1047" s="375">
        <v>92252500</v>
      </c>
      <c r="E1047" s="375">
        <v>0</v>
      </c>
      <c r="F1047" s="375">
        <v>92252500</v>
      </c>
      <c r="G1047" s="375">
        <v>207747500</v>
      </c>
      <c r="H1047" s="375">
        <v>69.249200000000002</v>
      </c>
    </row>
    <row r="1048" spans="1:8" x14ac:dyDescent="0.25">
      <c r="A1048" s="374" t="s">
        <v>2069</v>
      </c>
      <c r="B1048" s="374" t="s">
        <v>542</v>
      </c>
      <c r="C1048" s="375">
        <v>161460000</v>
      </c>
      <c r="D1048" s="375">
        <v>62580000</v>
      </c>
      <c r="E1048" s="375">
        <v>0</v>
      </c>
      <c r="F1048" s="375">
        <v>62580000</v>
      </c>
      <c r="G1048" s="375">
        <v>98880000</v>
      </c>
      <c r="H1048" s="375">
        <v>61.241199999999999</v>
      </c>
    </row>
    <row r="1049" spans="1:8" x14ac:dyDescent="0.25">
      <c r="A1049" s="374" t="s">
        <v>2070</v>
      </c>
      <c r="B1049" s="374" t="s">
        <v>561</v>
      </c>
      <c r="C1049" s="375">
        <v>540000</v>
      </c>
      <c r="D1049" s="375">
        <v>0</v>
      </c>
      <c r="E1049" s="375">
        <v>0</v>
      </c>
      <c r="F1049" s="375">
        <v>0</v>
      </c>
      <c r="G1049" s="375">
        <v>540000</v>
      </c>
      <c r="H1049" s="375">
        <v>100</v>
      </c>
    </row>
    <row r="1050" spans="1:8" x14ac:dyDescent="0.25">
      <c r="A1050" s="374" t="s">
        <v>2071</v>
      </c>
      <c r="B1050" s="374" t="s">
        <v>562</v>
      </c>
      <c r="C1050" s="375">
        <v>540000</v>
      </c>
      <c r="D1050" s="375">
        <v>0</v>
      </c>
      <c r="E1050" s="375">
        <v>0</v>
      </c>
      <c r="F1050" s="375">
        <v>0</v>
      </c>
      <c r="G1050" s="375">
        <v>540000</v>
      </c>
      <c r="H1050" s="375">
        <v>100</v>
      </c>
    </row>
    <row r="1051" spans="1:8" x14ac:dyDescent="0.25">
      <c r="A1051" s="374" t="s">
        <v>2072</v>
      </c>
      <c r="B1051" s="374" t="s">
        <v>547</v>
      </c>
      <c r="C1051" s="375">
        <v>160920000</v>
      </c>
      <c r="D1051" s="375">
        <v>62580000</v>
      </c>
      <c r="E1051" s="375">
        <v>0</v>
      </c>
      <c r="F1051" s="375">
        <v>62580000</v>
      </c>
      <c r="G1051" s="375">
        <v>98340000</v>
      </c>
      <c r="H1051" s="375">
        <v>61.1111</v>
      </c>
    </row>
    <row r="1052" spans="1:8" x14ac:dyDescent="0.25">
      <c r="A1052" s="374" t="s">
        <v>2073</v>
      </c>
      <c r="B1052" s="374" t="s">
        <v>1243</v>
      </c>
      <c r="C1052" s="375">
        <v>160920000</v>
      </c>
      <c r="D1052" s="375">
        <v>62580000</v>
      </c>
      <c r="E1052" s="375">
        <v>0</v>
      </c>
      <c r="F1052" s="375">
        <v>62580000</v>
      </c>
      <c r="G1052" s="375">
        <v>98340000</v>
      </c>
      <c r="H1052" s="375">
        <v>61.1111</v>
      </c>
    </row>
    <row r="1053" spans="1:8" x14ac:dyDescent="0.25">
      <c r="A1053" s="374" t="s">
        <v>2074</v>
      </c>
      <c r="B1053" s="374" t="s">
        <v>543</v>
      </c>
      <c r="C1053" s="375">
        <v>138540000</v>
      </c>
      <c r="D1053" s="375">
        <v>29672500</v>
      </c>
      <c r="E1053" s="375">
        <v>0</v>
      </c>
      <c r="F1053" s="375">
        <v>29672500</v>
      </c>
      <c r="G1053" s="375">
        <v>108867500</v>
      </c>
      <c r="H1053" s="375">
        <v>78.581999999999994</v>
      </c>
    </row>
    <row r="1054" spans="1:8" x14ac:dyDescent="0.25">
      <c r="A1054" s="374" t="s">
        <v>2075</v>
      </c>
      <c r="B1054" s="374" t="s">
        <v>544</v>
      </c>
      <c r="C1054" s="375">
        <v>33530000</v>
      </c>
      <c r="D1054" s="375">
        <v>21652500</v>
      </c>
      <c r="E1054" s="375">
        <v>0</v>
      </c>
      <c r="F1054" s="375">
        <v>21652500</v>
      </c>
      <c r="G1054" s="375">
        <v>11877500</v>
      </c>
      <c r="H1054" s="375">
        <v>35.423499999999997</v>
      </c>
    </row>
    <row r="1055" spans="1:8" x14ac:dyDescent="0.25">
      <c r="A1055" s="374" t="s">
        <v>2076</v>
      </c>
      <c r="B1055" s="374" t="s">
        <v>551</v>
      </c>
      <c r="C1055" s="375">
        <v>33530000</v>
      </c>
      <c r="D1055" s="375">
        <v>21652500</v>
      </c>
      <c r="E1055" s="375">
        <v>0</v>
      </c>
      <c r="F1055" s="375">
        <v>21652500</v>
      </c>
      <c r="G1055" s="375">
        <v>11877500</v>
      </c>
      <c r="H1055" s="375">
        <v>35.423499999999997</v>
      </c>
    </row>
    <row r="1056" spans="1:8" x14ac:dyDescent="0.25">
      <c r="A1056" s="374" t="s">
        <v>2077</v>
      </c>
      <c r="B1056" s="374" t="s">
        <v>593</v>
      </c>
      <c r="C1056" s="375">
        <v>6650000</v>
      </c>
      <c r="D1056" s="375">
        <v>0</v>
      </c>
      <c r="E1056" s="375">
        <v>0</v>
      </c>
      <c r="F1056" s="375">
        <v>0</v>
      </c>
      <c r="G1056" s="375">
        <v>6650000</v>
      </c>
      <c r="H1056" s="375">
        <v>100</v>
      </c>
    </row>
    <row r="1057" spans="1:8" x14ac:dyDescent="0.25">
      <c r="A1057" s="374" t="s">
        <v>2078</v>
      </c>
      <c r="B1057" s="374" t="s">
        <v>1923</v>
      </c>
      <c r="C1057" s="375">
        <v>6650000</v>
      </c>
      <c r="D1057" s="375">
        <v>0</v>
      </c>
      <c r="E1057" s="375">
        <v>0</v>
      </c>
      <c r="F1057" s="375">
        <v>0</v>
      </c>
      <c r="G1057" s="375">
        <v>6650000</v>
      </c>
      <c r="H1057" s="375">
        <v>100</v>
      </c>
    </row>
    <row r="1058" spans="1:8" x14ac:dyDescent="0.25">
      <c r="A1058" s="374" t="s">
        <v>2079</v>
      </c>
      <c r="B1058" s="374" t="s">
        <v>553</v>
      </c>
      <c r="C1058" s="375">
        <v>94500000</v>
      </c>
      <c r="D1058" s="375">
        <v>5900000</v>
      </c>
      <c r="E1058" s="375">
        <v>0</v>
      </c>
      <c r="F1058" s="375">
        <v>5900000</v>
      </c>
      <c r="G1058" s="375">
        <v>88600000</v>
      </c>
      <c r="H1058" s="375">
        <v>93.756600000000006</v>
      </c>
    </row>
    <row r="1059" spans="1:8" x14ac:dyDescent="0.25">
      <c r="A1059" s="374" t="s">
        <v>2080</v>
      </c>
      <c r="B1059" s="374" t="s">
        <v>554</v>
      </c>
      <c r="C1059" s="375">
        <v>80300000</v>
      </c>
      <c r="D1059" s="375">
        <v>0</v>
      </c>
      <c r="E1059" s="375">
        <v>0</v>
      </c>
      <c r="F1059" s="375">
        <v>0</v>
      </c>
      <c r="G1059" s="375">
        <v>80300000</v>
      </c>
      <c r="H1059" s="375">
        <v>100</v>
      </c>
    </row>
    <row r="1060" spans="1:8" x14ac:dyDescent="0.25">
      <c r="A1060" s="374" t="s">
        <v>2081</v>
      </c>
      <c r="B1060" s="374" t="s">
        <v>555</v>
      </c>
      <c r="C1060" s="375">
        <v>14200000</v>
      </c>
      <c r="D1060" s="375">
        <v>5900000</v>
      </c>
      <c r="E1060" s="375">
        <v>0</v>
      </c>
      <c r="F1060" s="375">
        <v>5900000</v>
      </c>
      <c r="G1060" s="375">
        <v>8300000</v>
      </c>
      <c r="H1060" s="375">
        <v>58.450699999999998</v>
      </c>
    </row>
    <row r="1061" spans="1:8" x14ac:dyDescent="0.25">
      <c r="A1061" s="374" t="s">
        <v>2082</v>
      </c>
      <c r="B1061" s="374" t="s">
        <v>556</v>
      </c>
      <c r="C1061" s="375">
        <v>2000000</v>
      </c>
      <c r="D1061" s="375">
        <v>800000</v>
      </c>
      <c r="E1061" s="375">
        <v>0</v>
      </c>
      <c r="F1061" s="375">
        <v>800000</v>
      </c>
      <c r="G1061" s="375">
        <v>1200000</v>
      </c>
      <c r="H1061" s="375">
        <v>60</v>
      </c>
    </row>
    <row r="1062" spans="1:8" x14ac:dyDescent="0.25">
      <c r="A1062" s="374" t="s">
        <v>2083</v>
      </c>
      <c r="B1062" s="374" t="s">
        <v>557</v>
      </c>
      <c r="C1062" s="375">
        <v>2000000</v>
      </c>
      <c r="D1062" s="375">
        <v>800000</v>
      </c>
      <c r="E1062" s="375">
        <v>0</v>
      </c>
      <c r="F1062" s="375">
        <v>800000</v>
      </c>
      <c r="G1062" s="375">
        <v>1200000</v>
      </c>
      <c r="H1062" s="375">
        <v>60</v>
      </c>
    </row>
    <row r="1063" spans="1:8" x14ac:dyDescent="0.25">
      <c r="A1063" s="374" t="s">
        <v>2084</v>
      </c>
      <c r="B1063" s="374" t="s">
        <v>558</v>
      </c>
      <c r="C1063" s="375">
        <v>1860000</v>
      </c>
      <c r="D1063" s="375">
        <v>1320000</v>
      </c>
      <c r="E1063" s="375">
        <v>0</v>
      </c>
      <c r="F1063" s="375">
        <v>1320000</v>
      </c>
      <c r="G1063" s="375">
        <v>540000</v>
      </c>
      <c r="H1063" s="375">
        <v>29.032299999999999</v>
      </c>
    </row>
    <row r="1064" spans="1:8" x14ac:dyDescent="0.25">
      <c r="A1064" s="374" t="s">
        <v>2085</v>
      </c>
      <c r="B1064" s="374" t="s">
        <v>560</v>
      </c>
      <c r="C1064" s="375">
        <v>1860000</v>
      </c>
      <c r="D1064" s="375">
        <v>1320000</v>
      </c>
      <c r="E1064" s="375">
        <v>0</v>
      </c>
      <c r="F1064" s="375">
        <v>1320000</v>
      </c>
      <c r="G1064" s="375">
        <v>540000</v>
      </c>
      <c r="H1064" s="375">
        <v>29.032299999999999</v>
      </c>
    </row>
    <row r="1065" spans="1:8" x14ac:dyDescent="0.25">
      <c r="A1065" s="374" t="s">
        <v>2086</v>
      </c>
      <c r="B1065" s="374" t="s">
        <v>2087</v>
      </c>
      <c r="C1065" s="375">
        <v>1855000000</v>
      </c>
      <c r="D1065" s="375">
        <v>1218425500</v>
      </c>
      <c r="E1065" s="375">
        <v>0</v>
      </c>
      <c r="F1065" s="375">
        <v>1218425500</v>
      </c>
      <c r="G1065" s="375">
        <v>636574500</v>
      </c>
      <c r="H1065" s="375">
        <v>34.316699999999997</v>
      </c>
    </row>
    <row r="1066" spans="1:8" x14ac:dyDescent="0.25">
      <c r="A1066" s="376" t="s">
        <v>802</v>
      </c>
      <c r="B1066" s="376" t="s">
        <v>568</v>
      </c>
      <c r="C1066" s="377">
        <v>1855000000</v>
      </c>
      <c r="D1066" s="377">
        <v>1218425500</v>
      </c>
      <c r="E1066" s="377">
        <v>0</v>
      </c>
      <c r="F1066" s="377">
        <v>1218425500</v>
      </c>
      <c r="G1066" s="377">
        <v>636574500</v>
      </c>
      <c r="H1066" s="375">
        <v>34.316699999999997</v>
      </c>
    </row>
    <row r="1067" spans="1:8" x14ac:dyDescent="0.25">
      <c r="A1067" s="374" t="s">
        <v>803</v>
      </c>
      <c r="B1067" s="374" t="s">
        <v>640</v>
      </c>
      <c r="C1067" s="375">
        <v>1804250000</v>
      </c>
      <c r="D1067" s="375">
        <v>1218425500</v>
      </c>
      <c r="E1067" s="375">
        <v>0</v>
      </c>
      <c r="F1067" s="375">
        <v>1218425500</v>
      </c>
      <c r="G1067" s="375">
        <v>585824500</v>
      </c>
      <c r="H1067" s="375">
        <v>32.469099999999997</v>
      </c>
    </row>
    <row r="1068" spans="1:8" x14ac:dyDescent="0.25">
      <c r="A1068" s="374" t="s">
        <v>804</v>
      </c>
      <c r="B1068" s="374" t="s">
        <v>562</v>
      </c>
      <c r="C1068" s="375">
        <v>2400000</v>
      </c>
      <c r="D1068" s="375">
        <v>0</v>
      </c>
      <c r="E1068" s="375">
        <v>0</v>
      </c>
      <c r="F1068" s="375">
        <v>0</v>
      </c>
      <c r="G1068" s="375">
        <v>2400000</v>
      </c>
      <c r="H1068" s="375">
        <v>100</v>
      </c>
    </row>
    <row r="1069" spans="1:8" x14ac:dyDescent="0.25">
      <c r="A1069" s="374" t="s">
        <v>804</v>
      </c>
      <c r="B1069" s="374" t="s">
        <v>592</v>
      </c>
      <c r="C1069" s="375">
        <v>52200000</v>
      </c>
      <c r="D1069" s="375">
        <v>0</v>
      </c>
      <c r="E1069" s="375">
        <v>0</v>
      </c>
      <c r="F1069" s="375">
        <v>0</v>
      </c>
      <c r="G1069" s="375">
        <v>52200000</v>
      </c>
      <c r="H1069" s="375">
        <v>100</v>
      </c>
    </row>
    <row r="1070" spans="1:8" x14ac:dyDescent="0.25">
      <c r="A1070" s="374" t="s">
        <v>804</v>
      </c>
      <c r="B1070" s="374" t="s">
        <v>551</v>
      </c>
      <c r="C1070" s="375">
        <v>2539000</v>
      </c>
      <c r="D1070" s="375">
        <v>0</v>
      </c>
      <c r="E1070" s="375">
        <v>0</v>
      </c>
      <c r="F1070" s="375">
        <v>0</v>
      </c>
      <c r="G1070" s="375">
        <v>2539000</v>
      </c>
      <c r="H1070" s="375">
        <v>100</v>
      </c>
    </row>
    <row r="1071" spans="1:8" x14ac:dyDescent="0.25">
      <c r="A1071" s="374" t="s">
        <v>804</v>
      </c>
      <c r="B1071" s="374" t="s">
        <v>552</v>
      </c>
      <c r="C1071" s="375">
        <v>270000</v>
      </c>
      <c r="D1071" s="375">
        <v>0</v>
      </c>
      <c r="E1071" s="375">
        <v>0</v>
      </c>
      <c r="F1071" s="375">
        <v>0</v>
      </c>
      <c r="G1071" s="375">
        <v>270000</v>
      </c>
      <c r="H1071" s="375">
        <v>100</v>
      </c>
    </row>
    <row r="1072" spans="1:8" x14ac:dyDescent="0.25">
      <c r="A1072" s="374" t="s">
        <v>804</v>
      </c>
      <c r="B1072" s="374" t="s">
        <v>555</v>
      </c>
      <c r="C1072" s="375">
        <v>2716000</v>
      </c>
      <c r="D1072" s="375">
        <v>0</v>
      </c>
      <c r="E1072" s="375">
        <v>0</v>
      </c>
      <c r="F1072" s="375">
        <v>0</v>
      </c>
      <c r="G1072" s="375">
        <v>2716000</v>
      </c>
      <c r="H1072" s="375">
        <v>100</v>
      </c>
    </row>
    <row r="1073" spans="1:8" x14ac:dyDescent="0.25">
      <c r="A1073" s="374" t="s">
        <v>804</v>
      </c>
      <c r="B1073" s="374" t="s">
        <v>616</v>
      </c>
      <c r="C1073" s="375">
        <v>600000</v>
      </c>
      <c r="D1073" s="375">
        <v>0</v>
      </c>
      <c r="E1073" s="375">
        <v>0</v>
      </c>
      <c r="F1073" s="375">
        <v>0</v>
      </c>
      <c r="G1073" s="375">
        <v>600000</v>
      </c>
      <c r="H1073" s="375">
        <v>100</v>
      </c>
    </row>
    <row r="1074" spans="1:8" x14ac:dyDescent="0.25">
      <c r="A1074" s="374" t="s">
        <v>804</v>
      </c>
      <c r="B1074" s="374" t="s">
        <v>557</v>
      </c>
      <c r="C1074" s="375">
        <v>3975000</v>
      </c>
      <c r="D1074" s="375">
        <v>0</v>
      </c>
      <c r="E1074" s="375">
        <v>0</v>
      </c>
      <c r="F1074" s="375">
        <v>0</v>
      </c>
      <c r="G1074" s="375">
        <v>3975000</v>
      </c>
      <c r="H1074" s="375">
        <v>100</v>
      </c>
    </row>
    <row r="1075" spans="1:8" x14ac:dyDescent="0.25">
      <c r="A1075" s="374" t="s">
        <v>804</v>
      </c>
      <c r="B1075" s="374" t="s">
        <v>617</v>
      </c>
      <c r="C1075" s="375">
        <v>2650000</v>
      </c>
      <c r="D1075" s="375">
        <v>0</v>
      </c>
      <c r="E1075" s="375">
        <v>0</v>
      </c>
      <c r="F1075" s="375">
        <v>0</v>
      </c>
      <c r="G1075" s="375">
        <v>2650000</v>
      </c>
      <c r="H1075" s="375">
        <v>100</v>
      </c>
    </row>
    <row r="1076" spans="1:8" x14ac:dyDescent="0.25">
      <c r="A1076" s="374" t="s">
        <v>804</v>
      </c>
      <c r="B1076" s="374" t="s">
        <v>559</v>
      </c>
      <c r="C1076" s="375">
        <v>6900000</v>
      </c>
      <c r="D1076" s="375">
        <v>0</v>
      </c>
      <c r="E1076" s="375">
        <v>0</v>
      </c>
      <c r="F1076" s="375">
        <v>0</v>
      </c>
      <c r="G1076" s="375">
        <v>6900000</v>
      </c>
      <c r="H1076" s="375">
        <v>100</v>
      </c>
    </row>
    <row r="1077" spans="1:8" x14ac:dyDescent="0.25">
      <c r="A1077" s="374" t="s">
        <v>804</v>
      </c>
      <c r="B1077" s="374" t="s">
        <v>676</v>
      </c>
      <c r="C1077" s="375">
        <v>1730000000</v>
      </c>
      <c r="D1077" s="375">
        <v>1218425500</v>
      </c>
      <c r="E1077" s="375">
        <v>0</v>
      </c>
      <c r="F1077" s="375">
        <v>1218425500</v>
      </c>
      <c r="G1077" s="375">
        <v>511574500</v>
      </c>
      <c r="H1077" s="375">
        <v>29.570799999999998</v>
      </c>
    </row>
    <row r="1078" spans="1:8" x14ac:dyDescent="0.25">
      <c r="A1078" s="374" t="s">
        <v>2088</v>
      </c>
      <c r="B1078" s="374" t="s">
        <v>610</v>
      </c>
      <c r="C1078" s="375">
        <v>50750000</v>
      </c>
      <c r="D1078" s="375">
        <v>0</v>
      </c>
      <c r="E1078" s="375">
        <v>0</v>
      </c>
      <c r="F1078" s="375">
        <v>0</v>
      </c>
      <c r="G1078" s="375">
        <v>50750000</v>
      </c>
      <c r="H1078" s="375">
        <v>100</v>
      </c>
    </row>
    <row r="1079" spans="1:8" x14ac:dyDescent="0.25">
      <c r="A1079" s="374" t="s">
        <v>2089</v>
      </c>
      <c r="B1079" s="374" t="s">
        <v>562</v>
      </c>
      <c r="C1079" s="375">
        <v>350000</v>
      </c>
      <c r="D1079" s="375">
        <v>0</v>
      </c>
      <c r="E1079" s="375">
        <v>0</v>
      </c>
      <c r="F1079" s="375">
        <v>0</v>
      </c>
      <c r="G1079" s="375">
        <v>350000</v>
      </c>
      <c r="H1079" s="375">
        <v>100</v>
      </c>
    </row>
    <row r="1080" spans="1:8" x14ac:dyDescent="0.25">
      <c r="A1080" s="374" t="s">
        <v>2089</v>
      </c>
      <c r="B1080" s="374" t="s">
        <v>572</v>
      </c>
      <c r="C1080" s="375">
        <v>200000</v>
      </c>
      <c r="D1080" s="375">
        <v>0</v>
      </c>
      <c r="E1080" s="375">
        <v>0</v>
      </c>
      <c r="F1080" s="375">
        <v>0</v>
      </c>
      <c r="G1080" s="375">
        <v>200000</v>
      </c>
      <c r="H1080" s="375">
        <v>100</v>
      </c>
    </row>
    <row r="1081" spans="1:8" x14ac:dyDescent="0.25">
      <c r="A1081" s="374" t="s">
        <v>2089</v>
      </c>
      <c r="B1081" s="374" t="s">
        <v>573</v>
      </c>
      <c r="C1081" s="375">
        <v>200000</v>
      </c>
      <c r="D1081" s="375">
        <v>0</v>
      </c>
      <c r="E1081" s="375">
        <v>0</v>
      </c>
      <c r="F1081" s="375">
        <v>0</v>
      </c>
      <c r="G1081" s="375">
        <v>200000</v>
      </c>
      <c r="H1081" s="375">
        <v>100</v>
      </c>
    </row>
    <row r="1082" spans="1:8" x14ac:dyDescent="0.25">
      <c r="A1082" s="374" t="s">
        <v>2089</v>
      </c>
      <c r="B1082" s="374" t="s">
        <v>2090</v>
      </c>
      <c r="C1082" s="375">
        <v>50000000</v>
      </c>
      <c r="D1082" s="375">
        <v>0</v>
      </c>
      <c r="E1082" s="375">
        <v>0</v>
      </c>
      <c r="F1082" s="375">
        <v>0</v>
      </c>
      <c r="G1082" s="375">
        <v>50000000</v>
      </c>
      <c r="H1082" s="375">
        <v>100</v>
      </c>
    </row>
    <row r="1083" spans="1:8" x14ac:dyDescent="0.25">
      <c r="A1083" s="374" t="s">
        <v>805</v>
      </c>
      <c r="B1083" s="374" t="s">
        <v>806</v>
      </c>
      <c r="C1083" s="375">
        <v>50000000</v>
      </c>
      <c r="D1083" s="375">
        <v>0</v>
      </c>
      <c r="E1083" s="375">
        <v>48454000</v>
      </c>
      <c r="F1083" s="375">
        <v>48454000</v>
      </c>
      <c r="G1083" s="375">
        <v>1546000</v>
      </c>
      <c r="H1083" s="375">
        <v>3.0920000000000001</v>
      </c>
    </row>
    <row r="1084" spans="1:8" x14ac:dyDescent="0.25">
      <c r="A1084" s="374" t="s">
        <v>2091</v>
      </c>
      <c r="B1084" s="374" t="s">
        <v>542</v>
      </c>
      <c r="C1084" s="375">
        <v>940000</v>
      </c>
      <c r="D1084" s="375">
        <v>0</v>
      </c>
      <c r="E1084" s="375">
        <v>0</v>
      </c>
      <c r="F1084" s="375">
        <v>0</v>
      </c>
      <c r="G1084" s="375">
        <v>940000</v>
      </c>
      <c r="H1084" s="375">
        <v>100</v>
      </c>
    </row>
    <row r="1085" spans="1:8" x14ac:dyDescent="0.25">
      <c r="A1085" s="374" t="s">
        <v>2092</v>
      </c>
      <c r="B1085" s="374" t="s">
        <v>561</v>
      </c>
      <c r="C1085" s="375">
        <v>940000</v>
      </c>
      <c r="D1085" s="375">
        <v>0</v>
      </c>
      <c r="E1085" s="375">
        <v>0</v>
      </c>
      <c r="F1085" s="375">
        <v>0</v>
      </c>
      <c r="G1085" s="375">
        <v>940000</v>
      </c>
      <c r="H1085" s="375">
        <v>100</v>
      </c>
    </row>
    <row r="1086" spans="1:8" x14ac:dyDescent="0.25">
      <c r="A1086" s="374" t="s">
        <v>2093</v>
      </c>
      <c r="B1086" s="374" t="s">
        <v>562</v>
      </c>
      <c r="C1086" s="375">
        <v>540000</v>
      </c>
      <c r="D1086" s="375">
        <v>0</v>
      </c>
      <c r="E1086" s="375">
        <v>0</v>
      </c>
      <c r="F1086" s="375">
        <v>0</v>
      </c>
      <c r="G1086" s="375">
        <v>540000</v>
      </c>
      <c r="H1086" s="375">
        <v>100</v>
      </c>
    </row>
    <row r="1087" spans="1:8" x14ac:dyDescent="0.25">
      <c r="A1087" s="374" t="s">
        <v>2094</v>
      </c>
      <c r="B1087" s="374" t="s">
        <v>572</v>
      </c>
      <c r="C1087" s="375">
        <v>200000</v>
      </c>
      <c r="D1087" s="375">
        <v>0</v>
      </c>
      <c r="E1087" s="375">
        <v>0</v>
      </c>
      <c r="F1087" s="375">
        <v>0</v>
      </c>
      <c r="G1087" s="375">
        <v>200000</v>
      </c>
      <c r="H1087" s="375">
        <v>100</v>
      </c>
    </row>
    <row r="1088" spans="1:8" x14ac:dyDescent="0.25">
      <c r="A1088" s="374" t="s">
        <v>2095</v>
      </c>
      <c r="B1088" s="374" t="s">
        <v>573</v>
      </c>
      <c r="C1088" s="375">
        <v>200000</v>
      </c>
      <c r="D1088" s="375">
        <v>0</v>
      </c>
      <c r="E1088" s="375">
        <v>0</v>
      </c>
      <c r="F1088" s="375">
        <v>0</v>
      </c>
      <c r="G1088" s="375">
        <v>200000</v>
      </c>
      <c r="H1088" s="375">
        <v>100</v>
      </c>
    </row>
    <row r="1089" spans="1:8" x14ac:dyDescent="0.25">
      <c r="A1089" s="374" t="s">
        <v>2096</v>
      </c>
      <c r="B1089" s="374" t="s">
        <v>543</v>
      </c>
      <c r="C1089" s="375">
        <v>49060000</v>
      </c>
      <c r="D1089" s="375">
        <v>0</v>
      </c>
      <c r="E1089" s="375">
        <v>48454000</v>
      </c>
      <c r="F1089" s="375">
        <v>48454000</v>
      </c>
      <c r="G1089" s="375">
        <v>606000</v>
      </c>
      <c r="H1089" s="375">
        <v>1.2352000000000001</v>
      </c>
    </row>
    <row r="1090" spans="1:8" x14ac:dyDescent="0.25">
      <c r="A1090" s="374" t="s">
        <v>2097</v>
      </c>
      <c r="B1090" s="374" t="s">
        <v>602</v>
      </c>
      <c r="C1090" s="375">
        <v>49060000</v>
      </c>
      <c r="D1090" s="375">
        <v>0</v>
      </c>
      <c r="E1090" s="375">
        <v>48454000</v>
      </c>
      <c r="F1090" s="375">
        <v>48454000</v>
      </c>
      <c r="G1090" s="375">
        <v>606000</v>
      </c>
      <c r="H1090" s="375">
        <v>1.2352000000000001</v>
      </c>
    </row>
    <row r="1091" spans="1:8" x14ac:dyDescent="0.25">
      <c r="A1091" s="374" t="s">
        <v>2098</v>
      </c>
      <c r="B1091" s="374" t="s">
        <v>474</v>
      </c>
      <c r="C1091" s="375">
        <v>49060000</v>
      </c>
      <c r="D1091" s="375">
        <v>0</v>
      </c>
      <c r="E1091" s="375">
        <v>48454000</v>
      </c>
      <c r="F1091" s="375">
        <v>48454000</v>
      </c>
      <c r="G1091" s="375">
        <v>606000</v>
      </c>
      <c r="H1091" s="375">
        <v>1.2352000000000001</v>
      </c>
    </row>
    <row r="1092" spans="1:8" x14ac:dyDescent="0.25">
      <c r="A1092" s="374" t="s">
        <v>2099</v>
      </c>
      <c r="B1092" s="374" t="s">
        <v>2100</v>
      </c>
      <c r="C1092" s="375">
        <v>17152600000</v>
      </c>
      <c r="D1092" s="375">
        <v>12555309420</v>
      </c>
      <c r="E1092" s="375">
        <v>1368025000</v>
      </c>
      <c r="F1092" s="375">
        <v>13923334420</v>
      </c>
      <c r="G1092" s="375">
        <v>3229265580</v>
      </c>
      <c r="H1092" s="375">
        <v>18.826699999999999</v>
      </c>
    </row>
    <row r="1093" spans="1:8" x14ac:dyDescent="0.25">
      <c r="A1093" s="374" t="s">
        <v>2101</v>
      </c>
      <c r="B1093" s="374" t="s">
        <v>2102</v>
      </c>
      <c r="C1093" s="375">
        <v>100000000</v>
      </c>
      <c r="D1093" s="375">
        <v>48083250</v>
      </c>
      <c r="E1093" s="375">
        <v>0</v>
      </c>
      <c r="F1093" s="375">
        <v>48083250</v>
      </c>
      <c r="G1093" s="375">
        <v>51916750</v>
      </c>
      <c r="H1093" s="375">
        <v>51.916800000000002</v>
      </c>
    </row>
    <row r="1094" spans="1:8" x14ac:dyDescent="0.25">
      <c r="A1094" s="374" t="s">
        <v>2103</v>
      </c>
      <c r="B1094" s="374" t="s">
        <v>542</v>
      </c>
      <c r="C1094" s="375">
        <v>46170000</v>
      </c>
      <c r="D1094" s="375">
        <v>23415000</v>
      </c>
      <c r="E1094" s="375">
        <v>0</v>
      </c>
      <c r="F1094" s="375">
        <v>23415000</v>
      </c>
      <c r="G1094" s="375">
        <v>22755000</v>
      </c>
      <c r="H1094" s="375">
        <v>49.285299999999999</v>
      </c>
    </row>
    <row r="1095" spans="1:8" x14ac:dyDescent="0.25">
      <c r="A1095" s="374" t="s">
        <v>2104</v>
      </c>
      <c r="B1095" s="374" t="s">
        <v>561</v>
      </c>
      <c r="C1095" s="375">
        <v>46170000</v>
      </c>
      <c r="D1095" s="375">
        <v>23415000</v>
      </c>
      <c r="E1095" s="375">
        <v>0</v>
      </c>
      <c r="F1095" s="375">
        <v>23415000</v>
      </c>
      <c r="G1095" s="375">
        <v>22755000</v>
      </c>
      <c r="H1095" s="375">
        <v>49.285299999999999</v>
      </c>
    </row>
    <row r="1096" spans="1:8" x14ac:dyDescent="0.25">
      <c r="A1096" s="374" t="s">
        <v>2105</v>
      </c>
      <c r="B1096" s="374" t="s">
        <v>562</v>
      </c>
      <c r="C1096" s="375">
        <v>46170000</v>
      </c>
      <c r="D1096" s="375">
        <v>23415000</v>
      </c>
      <c r="E1096" s="375">
        <v>0</v>
      </c>
      <c r="F1096" s="375">
        <v>23415000</v>
      </c>
      <c r="G1096" s="375">
        <v>22755000</v>
      </c>
      <c r="H1096" s="375">
        <v>49.285299999999999</v>
      </c>
    </row>
    <row r="1097" spans="1:8" x14ac:dyDescent="0.25">
      <c r="A1097" s="374" t="s">
        <v>2106</v>
      </c>
      <c r="B1097" s="374" t="s">
        <v>543</v>
      </c>
      <c r="C1097" s="375">
        <v>53830000</v>
      </c>
      <c r="D1097" s="375">
        <v>24668250</v>
      </c>
      <c r="E1097" s="375">
        <v>0</v>
      </c>
      <c r="F1097" s="375">
        <v>24668250</v>
      </c>
      <c r="G1097" s="375">
        <v>29161750</v>
      </c>
      <c r="H1097" s="375">
        <v>54.1738</v>
      </c>
    </row>
    <row r="1098" spans="1:8" x14ac:dyDescent="0.25">
      <c r="A1098" s="374" t="s">
        <v>2107</v>
      </c>
      <c r="B1098" s="374" t="s">
        <v>544</v>
      </c>
      <c r="C1098" s="375">
        <v>6043000</v>
      </c>
      <c r="D1098" s="375">
        <v>3649500</v>
      </c>
      <c r="E1098" s="375">
        <v>0</v>
      </c>
      <c r="F1098" s="375">
        <v>3649500</v>
      </c>
      <c r="G1098" s="375">
        <v>2393500</v>
      </c>
      <c r="H1098" s="375">
        <v>39.607799999999997</v>
      </c>
    </row>
    <row r="1099" spans="1:8" x14ac:dyDescent="0.25">
      <c r="A1099" s="374" t="s">
        <v>2108</v>
      </c>
      <c r="B1099" s="374" t="s">
        <v>551</v>
      </c>
      <c r="C1099" s="375">
        <v>6043000</v>
      </c>
      <c r="D1099" s="375">
        <v>3649500</v>
      </c>
      <c r="E1099" s="375">
        <v>0</v>
      </c>
      <c r="F1099" s="375">
        <v>3649500</v>
      </c>
      <c r="G1099" s="375">
        <v>2393500</v>
      </c>
      <c r="H1099" s="375">
        <v>39.607799999999997</v>
      </c>
    </row>
    <row r="1100" spans="1:8" x14ac:dyDescent="0.25">
      <c r="A1100" s="374" t="s">
        <v>2109</v>
      </c>
      <c r="B1100" s="374" t="s">
        <v>553</v>
      </c>
      <c r="C1100" s="375">
        <v>4987000</v>
      </c>
      <c r="D1100" s="375">
        <v>3919250</v>
      </c>
      <c r="E1100" s="375">
        <v>0</v>
      </c>
      <c r="F1100" s="375">
        <v>3919250</v>
      </c>
      <c r="G1100" s="375">
        <v>1067750</v>
      </c>
      <c r="H1100" s="375">
        <v>21.410699999999999</v>
      </c>
    </row>
    <row r="1101" spans="1:8" x14ac:dyDescent="0.25">
      <c r="A1101" s="374" t="s">
        <v>2110</v>
      </c>
      <c r="B1101" s="374" t="s">
        <v>555</v>
      </c>
      <c r="C1101" s="375">
        <v>4987000</v>
      </c>
      <c r="D1101" s="375">
        <v>3919250</v>
      </c>
      <c r="E1101" s="375">
        <v>0</v>
      </c>
      <c r="F1101" s="375">
        <v>3919250</v>
      </c>
      <c r="G1101" s="375">
        <v>1067750</v>
      </c>
      <c r="H1101" s="375">
        <v>21.410699999999999</v>
      </c>
    </row>
    <row r="1102" spans="1:8" x14ac:dyDescent="0.25">
      <c r="A1102" s="374" t="s">
        <v>2111</v>
      </c>
      <c r="B1102" s="374" t="s">
        <v>556</v>
      </c>
      <c r="C1102" s="375">
        <v>21200000</v>
      </c>
      <c r="D1102" s="375">
        <v>5112000</v>
      </c>
      <c r="E1102" s="375">
        <v>0</v>
      </c>
      <c r="F1102" s="375">
        <v>5112000</v>
      </c>
      <c r="G1102" s="375">
        <v>16088000</v>
      </c>
      <c r="H1102" s="375">
        <v>75.886799999999994</v>
      </c>
    </row>
    <row r="1103" spans="1:8" x14ac:dyDescent="0.25">
      <c r="A1103" s="374" t="s">
        <v>2112</v>
      </c>
      <c r="B1103" s="374" t="s">
        <v>557</v>
      </c>
      <c r="C1103" s="375">
        <v>21200000</v>
      </c>
      <c r="D1103" s="375">
        <v>5112000</v>
      </c>
      <c r="E1103" s="375">
        <v>0</v>
      </c>
      <c r="F1103" s="375">
        <v>5112000</v>
      </c>
      <c r="G1103" s="375">
        <v>16088000</v>
      </c>
      <c r="H1103" s="375">
        <v>75.886799999999994</v>
      </c>
    </row>
    <row r="1104" spans="1:8" x14ac:dyDescent="0.25">
      <c r="A1104" s="374" t="s">
        <v>2113</v>
      </c>
      <c r="B1104" s="374" t="s">
        <v>558</v>
      </c>
      <c r="C1104" s="375">
        <v>21600000</v>
      </c>
      <c r="D1104" s="375">
        <v>11987500</v>
      </c>
      <c r="E1104" s="375">
        <v>0</v>
      </c>
      <c r="F1104" s="375">
        <v>11987500</v>
      </c>
      <c r="G1104" s="375">
        <v>9612500</v>
      </c>
      <c r="H1104" s="375">
        <v>44.502299999999998</v>
      </c>
    </row>
    <row r="1105" spans="1:8" x14ac:dyDescent="0.25">
      <c r="A1105" s="374" t="s">
        <v>2114</v>
      </c>
      <c r="B1105" s="374" t="s">
        <v>559</v>
      </c>
      <c r="C1105" s="375">
        <v>21600000</v>
      </c>
      <c r="D1105" s="375">
        <v>11987500</v>
      </c>
      <c r="E1105" s="375">
        <v>0</v>
      </c>
      <c r="F1105" s="375">
        <v>11987500</v>
      </c>
      <c r="G1105" s="375">
        <v>9612500</v>
      </c>
      <c r="H1105" s="375">
        <v>44.502299999999998</v>
      </c>
    </row>
    <row r="1106" spans="1:8" x14ac:dyDescent="0.25">
      <c r="A1106" s="374" t="s">
        <v>2115</v>
      </c>
      <c r="B1106" s="374" t="s">
        <v>2116</v>
      </c>
      <c r="C1106" s="375">
        <v>50000000</v>
      </c>
      <c r="D1106" s="375">
        <v>29714000</v>
      </c>
      <c r="E1106" s="375">
        <v>0</v>
      </c>
      <c r="F1106" s="375">
        <v>29714000</v>
      </c>
      <c r="G1106" s="375">
        <v>20286000</v>
      </c>
      <c r="H1106" s="375">
        <v>40.572000000000003</v>
      </c>
    </row>
    <row r="1107" spans="1:8" x14ac:dyDescent="0.25">
      <c r="A1107" s="374" t="s">
        <v>2117</v>
      </c>
      <c r="B1107" s="374" t="s">
        <v>542</v>
      </c>
      <c r="C1107" s="375">
        <v>26955000</v>
      </c>
      <c r="D1107" s="375">
        <v>16260000</v>
      </c>
      <c r="E1107" s="375">
        <v>0</v>
      </c>
      <c r="F1107" s="375">
        <v>16260000</v>
      </c>
      <c r="G1107" s="375">
        <v>10695000</v>
      </c>
      <c r="H1107" s="375">
        <v>39.677199999999999</v>
      </c>
    </row>
    <row r="1108" spans="1:8" x14ac:dyDescent="0.25">
      <c r="A1108" s="374" t="s">
        <v>2118</v>
      </c>
      <c r="B1108" s="374" t="s">
        <v>561</v>
      </c>
      <c r="C1108" s="375">
        <v>26955000</v>
      </c>
      <c r="D1108" s="375">
        <v>16260000</v>
      </c>
      <c r="E1108" s="375">
        <v>0</v>
      </c>
      <c r="F1108" s="375">
        <v>16260000</v>
      </c>
      <c r="G1108" s="375">
        <v>10695000</v>
      </c>
      <c r="H1108" s="375">
        <v>39.677199999999999</v>
      </c>
    </row>
    <row r="1109" spans="1:8" x14ac:dyDescent="0.25">
      <c r="A1109" s="374" t="s">
        <v>2119</v>
      </c>
      <c r="B1109" s="374" t="s">
        <v>562</v>
      </c>
      <c r="C1109" s="375">
        <v>26955000</v>
      </c>
      <c r="D1109" s="375">
        <v>16260000</v>
      </c>
      <c r="E1109" s="375">
        <v>0</v>
      </c>
      <c r="F1109" s="375">
        <v>16260000</v>
      </c>
      <c r="G1109" s="375">
        <v>10695000</v>
      </c>
      <c r="H1109" s="375">
        <v>39.677199999999999</v>
      </c>
    </row>
    <row r="1110" spans="1:8" x14ac:dyDescent="0.25">
      <c r="A1110" s="374" t="s">
        <v>2120</v>
      </c>
      <c r="B1110" s="374" t="s">
        <v>543</v>
      </c>
      <c r="C1110" s="375">
        <v>23045000</v>
      </c>
      <c r="D1110" s="375">
        <v>13454000</v>
      </c>
      <c r="E1110" s="375">
        <v>0</v>
      </c>
      <c r="F1110" s="375">
        <v>13454000</v>
      </c>
      <c r="G1110" s="375">
        <v>9591000</v>
      </c>
      <c r="H1110" s="375">
        <v>41.618600000000001</v>
      </c>
    </row>
    <row r="1111" spans="1:8" x14ac:dyDescent="0.25">
      <c r="A1111" s="374" t="s">
        <v>2121</v>
      </c>
      <c r="B1111" s="374" t="s">
        <v>544</v>
      </c>
      <c r="C1111" s="375">
        <v>1065000</v>
      </c>
      <c r="D1111" s="375">
        <v>0</v>
      </c>
      <c r="E1111" s="375">
        <v>0</v>
      </c>
      <c r="F1111" s="375">
        <v>0</v>
      </c>
      <c r="G1111" s="375">
        <v>1065000</v>
      </c>
      <c r="H1111" s="375">
        <v>100</v>
      </c>
    </row>
    <row r="1112" spans="1:8" x14ac:dyDescent="0.25">
      <c r="A1112" s="374" t="s">
        <v>2122</v>
      </c>
      <c r="B1112" s="374" t="s">
        <v>551</v>
      </c>
      <c r="C1112" s="375">
        <v>1065000</v>
      </c>
      <c r="D1112" s="375">
        <v>0</v>
      </c>
      <c r="E1112" s="375">
        <v>0</v>
      </c>
      <c r="F1112" s="375">
        <v>0</v>
      </c>
      <c r="G1112" s="375">
        <v>1065000</v>
      </c>
      <c r="H1112" s="375">
        <v>100</v>
      </c>
    </row>
    <row r="1113" spans="1:8" x14ac:dyDescent="0.25">
      <c r="A1113" s="374" t="s">
        <v>2123</v>
      </c>
      <c r="B1113" s="374" t="s">
        <v>553</v>
      </c>
      <c r="C1113" s="375">
        <v>2900000</v>
      </c>
      <c r="D1113" s="375">
        <v>1230000</v>
      </c>
      <c r="E1113" s="375">
        <v>0</v>
      </c>
      <c r="F1113" s="375">
        <v>1230000</v>
      </c>
      <c r="G1113" s="375">
        <v>1670000</v>
      </c>
      <c r="H1113" s="375">
        <v>57.586199999999998</v>
      </c>
    </row>
    <row r="1114" spans="1:8" x14ac:dyDescent="0.25">
      <c r="A1114" s="374" t="s">
        <v>2124</v>
      </c>
      <c r="B1114" s="374" t="s">
        <v>555</v>
      </c>
      <c r="C1114" s="375">
        <v>2900000</v>
      </c>
      <c r="D1114" s="375">
        <v>1230000</v>
      </c>
      <c r="E1114" s="375">
        <v>0</v>
      </c>
      <c r="F1114" s="375">
        <v>1230000</v>
      </c>
      <c r="G1114" s="375">
        <v>1670000</v>
      </c>
      <c r="H1114" s="375">
        <v>57.586199999999998</v>
      </c>
    </row>
    <row r="1115" spans="1:8" x14ac:dyDescent="0.25">
      <c r="A1115" s="374" t="s">
        <v>2125</v>
      </c>
      <c r="B1115" s="374" t="s">
        <v>556</v>
      </c>
      <c r="C1115" s="375">
        <v>1280000</v>
      </c>
      <c r="D1115" s="375">
        <v>584000</v>
      </c>
      <c r="E1115" s="375">
        <v>0</v>
      </c>
      <c r="F1115" s="375">
        <v>584000</v>
      </c>
      <c r="G1115" s="375">
        <v>696000</v>
      </c>
      <c r="H1115" s="375">
        <v>54.375</v>
      </c>
    </row>
    <row r="1116" spans="1:8" x14ac:dyDescent="0.25">
      <c r="A1116" s="374" t="s">
        <v>2126</v>
      </c>
      <c r="B1116" s="374" t="s">
        <v>557</v>
      </c>
      <c r="C1116" s="375">
        <v>1280000</v>
      </c>
      <c r="D1116" s="375">
        <v>584000</v>
      </c>
      <c r="E1116" s="375">
        <v>0</v>
      </c>
      <c r="F1116" s="375">
        <v>584000</v>
      </c>
      <c r="G1116" s="375">
        <v>696000</v>
      </c>
      <c r="H1116" s="375">
        <v>54.375</v>
      </c>
    </row>
    <row r="1117" spans="1:8" x14ac:dyDescent="0.25">
      <c r="A1117" s="374" t="s">
        <v>2127</v>
      </c>
      <c r="B1117" s="374" t="s">
        <v>566</v>
      </c>
      <c r="C1117" s="375">
        <v>17800000</v>
      </c>
      <c r="D1117" s="375">
        <v>11640000</v>
      </c>
      <c r="E1117" s="375">
        <v>0</v>
      </c>
      <c r="F1117" s="375">
        <v>11640000</v>
      </c>
      <c r="G1117" s="375">
        <v>6160000</v>
      </c>
      <c r="H1117" s="375">
        <v>34.606699999999996</v>
      </c>
    </row>
    <row r="1118" spans="1:8" x14ac:dyDescent="0.25">
      <c r="A1118" s="374" t="s">
        <v>2128</v>
      </c>
      <c r="B1118" s="374" t="s">
        <v>618</v>
      </c>
      <c r="C1118" s="375">
        <v>17800000</v>
      </c>
      <c r="D1118" s="375">
        <v>11640000</v>
      </c>
      <c r="E1118" s="375">
        <v>0</v>
      </c>
      <c r="F1118" s="375">
        <v>11640000</v>
      </c>
      <c r="G1118" s="375">
        <v>6160000</v>
      </c>
      <c r="H1118" s="375">
        <v>34.606699999999996</v>
      </c>
    </row>
    <row r="1119" spans="1:8" x14ac:dyDescent="0.25">
      <c r="A1119" s="374" t="s">
        <v>2129</v>
      </c>
      <c r="B1119" s="374" t="s">
        <v>2130</v>
      </c>
      <c r="C1119" s="375">
        <v>125000000</v>
      </c>
      <c r="D1119" s="375">
        <v>67568000</v>
      </c>
      <c r="E1119" s="375">
        <v>0</v>
      </c>
      <c r="F1119" s="375">
        <v>67568000</v>
      </c>
      <c r="G1119" s="375">
        <v>57432000</v>
      </c>
      <c r="H1119" s="375">
        <v>45.945599999999999</v>
      </c>
    </row>
    <row r="1120" spans="1:8" x14ac:dyDescent="0.25">
      <c r="A1120" s="374" t="s">
        <v>2131</v>
      </c>
      <c r="B1120" s="374" t="s">
        <v>542</v>
      </c>
      <c r="C1120" s="375">
        <v>3810000</v>
      </c>
      <c r="D1120" s="375">
        <v>3810000</v>
      </c>
      <c r="E1120" s="375">
        <v>0</v>
      </c>
      <c r="F1120" s="375">
        <v>3810000</v>
      </c>
      <c r="G1120" s="375">
        <v>0</v>
      </c>
      <c r="H1120" s="375">
        <v>0</v>
      </c>
    </row>
    <row r="1121" spans="1:8" x14ac:dyDescent="0.25">
      <c r="A1121" s="374" t="s">
        <v>2132</v>
      </c>
      <c r="B1121" s="374" t="s">
        <v>561</v>
      </c>
      <c r="C1121" s="375">
        <v>3810000</v>
      </c>
      <c r="D1121" s="375">
        <v>3810000</v>
      </c>
      <c r="E1121" s="375">
        <v>0</v>
      </c>
      <c r="F1121" s="375">
        <v>3810000</v>
      </c>
      <c r="G1121" s="375">
        <v>0</v>
      </c>
      <c r="H1121" s="375">
        <v>0</v>
      </c>
    </row>
    <row r="1122" spans="1:8" x14ac:dyDescent="0.25">
      <c r="A1122" s="374" t="s">
        <v>2133</v>
      </c>
      <c r="B1122" s="374" t="s">
        <v>562</v>
      </c>
      <c r="C1122" s="375">
        <v>3810000</v>
      </c>
      <c r="D1122" s="375">
        <v>3810000</v>
      </c>
      <c r="E1122" s="375">
        <v>0</v>
      </c>
      <c r="F1122" s="375">
        <v>3810000</v>
      </c>
      <c r="G1122" s="375">
        <v>0</v>
      </c>
      <c r="H1122" s="375">
        <v>0</v>
      </c>
    </row>
    <row r="1123" spans="1:8" x14ac:dyDescent="0.25">
      <c r="A1123" s="374" t="s">
        <v>2134</v>
      </c>
      <c r="B1123" s="374" t="s">
        <v>543</v>
      </c>
      <c r="C1123" s="375">
        <v>121190000</v>
      </c>
      <c r="D1123" s="375">
        <v>63758000</v>
      </c>
      <c r="E1123" s="375">
        <v>0</v>
      </c>
      <c r="F1123" s="375">
        <v>63758000</v>
      </c>
      <c r="G1123" s="375">
        <v>57432000</v>
      </c>
      <c r="H1123" s="375">
        <v>47.39</v>
      </c>
    </row>
    <row r="1124" spans="1:8" x14ac:dyDescent="0.25">
      <c r="A1124" s="374" t="s">
        <v>2135</v>
      </c>
      <c r="B1124" s="374" t="s">
        <v>544</v>
      </c>
      <c r="C1124" s="375">
        <v>1324000</v>
      </c>
      <c r="D1124" s="375">
        <v>1324000</v>
      </c>
      <c r="E1124" s="375">
        <v>0</v>
      </c>
      <c r="F1124" s="375">
        <v>1324000</v>
      </c>
      <c r="G1124" s="375">
        <v>0</v>
      </c>
      <c r="H1124" s="375">
        <v>0</v>
      </c>
    </row>
    <row r="1125" spans="1:8" x14ac:dyDescent="0.25">
      <c r="A1125" s="374" t="s">
        <v>2136</v>
      </c>
      <c r="B1125" s="374" t="s">
        <v>551</v>
      </c>
      <c r="C1125" s="375">
        <v>1324000</v>
      </c>
      <c r="D1125" s="375">
        <v>1324000</v>
      </c>
      <c r="E1125" s="375">
        <v>0</v>
      </c>
      <c r="F1125" s="375">
        <v>1324000</v>
      </c>
      <c r="G1125" s="375">
        <v>0</v>
      </c>
      <c r="H1125" s="375">
        <v>0</v>
      </c>
    </row>
    <row r="1126" spans="1:8" x14ac:dyDescent="0.25">
      <c r="A1126" s="374" t="s">
        <v>2137</v>
      </c>
      <c r="B1126" s="374" t="s">
        <v>546</v>
      </c>
      <c r="C1126" s="375">
        <v>115000000</v>
      </c>
      <c r="D1126" s="375">
        <v>57600000</v>
      </c>
      <c r="E1126" s="375">
        <v>0</v>
      </c>
      <c r="F1126" s="375">
        <v>57600000</v>
      </c>
      <c r="G1126" s="375">
        <v>57400000</v>
      </c>
      <c r="H1126" s="375">
        <v>49.912999999999997</v>
      </c>
    </row>
    <row r="1127" spans="1:8" x14ac:dyDescent="0.25">
      <c r="A1127" s="374" t="s">
        <v>2138</v>
      </c>
      <c r="B1127" s="374" t="s">
        <v>621</v>
      </c>
      <c r="C1127" s="375">
        <v>115000000</v>
      </c>
      <c r="D1127" s="375">
        <v>57600000</v>
      </c>
      <c r="E1127" s="375">
        <v>0</v>
      </c>
      <c r="F1127" s="375">
        <v>57600000</v>
      </c>
      <c r="G1127" s="375">
        <v>57400000</v>
      </c>
      <c r="H1127" s="375">
        <v>49.912999999999997</v>
      </c>
    </row>
    <row r="1128" spans="1:8" x14ac:dyDescent="0.25">
      <c r="A1128" s="374" t="s">
        <v>2139</v>
      </c>
      <c r="B1128" s="374" t="s">
        <v>553</v>
      </c>
      <c r="C1128" s="375">
        <v>470000</v>
      </c>
      <c r="D1128" s="375">
        <v>470000</v>
      </c>
      <c r="E1128" s="375">
        <v>0</v>
      </c>
      <c r="F1128" s="375">
        <v>470000</v>
      </c>
      <c r="G1128" s="375">
        <v>0</v>
      </c>
      <c r="H1128" s="375">
        <v>0</v>
      </c>
    </row>
    <row r="1129" spans="1:8" x14ac:dyDescent="0.25">
      <c r="A1129" s="374" t="s">
        <v>2140</v>
      </c>
      <c r="B1129" s="374" t="s">
        <v>555</v>
      </c>
      <c r="C1129" s="375">
        <v>470000</v>
      </c>
      <c r="D1129" s="375">
        <v>470000</v>
      </c>
      <c r="E1129" s="375">
        <v>0</v>
      </c>
      <c r="F1129" s="375">
        <v>470000</v>
      </c>
      <c r="G1129" s="375">
        <v>0</v>
      </c>
      <c r="H1129" s="375">
        <v>0</v>
      </c>
    </row>
    <row r="1130" spans="1:8" x14ac:dyDescent="0.25">
      <c r="A1130" s="374" t="s">
        <v>2141</v>
      </c>
      <c r="B1130" s="374" t="s">
        <v>556</v>
      </c>
      <c r="C1130" s="375">
        <v>1006000</v>
      </c>
      <c r="D1130" s="375">
        <v>992000</v>
      </c>
      <c r="E1130" s="375">
        <v>0</v>
      </c>
      <c r="F1130" s="375">
        <v>992000</v>
      </c>
      <c r="G1130" s="375">
        <v>14000</v>
      </c>
      <c r="H1130" s="375">
        <v>1.3916999999999999</v>
      </c>
    </row>
    <row r="1131" spans="1:8" x14ac:dyDescent="0.25">
      <c r="A1131" s="374" t="s">
        <v>2142</v>
      </c>
      <c r="B1131" s="374" t="s">
        <v>557</v>
      </c>
      <c r="C1131" s="375">
        <v>1006000</v>
      </c>
      <c r="D1131" s="375">
        <v>992000</v>
      </c>
      <c r="E1131" s="375">
        <v>0</v>
      </c>
      <c r="F1131" s="375">
        <v>992000</v>
      </c>
      <c r="G1131" s="375">
        <v>14000</v>
      </c>
      <c r="H1131" s="375">
        <v>1.3916999999999999</v>
      </c>
    </row>
    <row r="1132" spans="1:8" x14ac:dyDescent="0.25">
      <c r="A1132" s="374" t="s">
        <v>2143</v>
      </c>
      <c r="B1132" s="374" t="s">
        <v>558</v>
      </c>
      <c r="C1132" s="375">
        <v>3390000</v>
      </c>
      <c r="D1132" s="375">
        <v>3372000</v>
      </c>
      <c r="E1132" s="375">
        <v>0</v>
      </c>
      <c r="F1132" s="375">
        <v>3372000</v>
      </c>
      <c r="G1132" s="375">
        <v>18000</v>
      </c>
      <c r="H1132" s="375">
        <v>0.53100000000000003</v>
      </c>
    </row>
    <row r="1133" spans="1:8" x14ac:dyDescent="0.25">
      <c r="A1133" s="374" t="s">
        <v>2144</v>
      </c>
      <c r="B1133" s="374" t="s">
        <v>559</v>
      </c>
      <c r="C1133" s="375">
        <v>3390000</v>
      </c>
      <c r="D1133" s="375">
        <v>3372000</v>
      </c>
      <c r="E1133" s="375">
        <v>0</v>
      </c>
      <c r="F1133" s="375">
        <v>3372000</v>
      </c>
      <c r="G1133" s="375">
        <v>18000</v>
      </c>
      <c r="H1133" s="375">
        <v>0.53100000000000003</v>
      </c>
    </row>
    <row r="1134" spans="1:8" x14ac:dyDescent="0.25">
      <c r="A1134" s="374" t="s">
        <v>2145</v>
      </c>
      <c r="B1134" s="374" t="s">
        <v>2146</v>
      </c>
      <c r="C1134" s="375">
        <v>50000000</v>
      </c>
      <c r="D1134" s="375">
        <v>46003000</v>
      </c>
      <c r="E1134" s="375">
        <v>0</v>
      </c>
      <c r="F1134" s="375">
        <v>46003000</v>
      </c>
      <c r="G1134" s="375">
        <v>3997000</v>
      </c>
      <c r="H1134" s="375">
        <v>7.9939999999999998</v>
      </c>
    </row>
    <row r="1135" spans="1:8" x14ac:dyDescent="0.25">
      <c r="A1135" s="374" t="s">
        <v>2147</v>
      </c>
      <c r="B1135" s="374" t="s">
        <v>542</v>
      </c>
      <c r="C1135" s="375">
        <v>15865000</v>
      </c>
      <c r="D1135" s="375">
        <v>14145000</v>
      </c>
      <c r="E1135" s="375">
        <v>0</v>
      </c>
      <c r="F1135" s="375">
        <v>14145000</v>
      </c>
      <c r="G1135" s="375">
        <v>1720000</v>
      </c>
      <c r="H1135" s="375">
        <v>10.8415</v>
      </c>
    </row>
    <row r="1136" spans="1:8" x14ac:dyDescent="0.25">
      <c r="A1136" s="374" t="s">
        <v>2148</v>
      </c>
      <c r="B1136" s="374" t="s">
        <v>561</v>
      </c>
      <c r="C1136" s="375">
        <v>15865000</v>
      </c>
      <c r="D1136" s="375">
        <v>14145000</v>
      </c>
      <c r="E1136" s="375">
        <v>0</v>
      </c>
      <c r="F1136" s="375">
        <v>14145000</v>
      </c>
      <c r="G1136" s="375">
        <v>1720000</v>
      </c>
      <c r="H1136" s="375">
        <v>10.8415</v>
      </c>
    </row>
    <row r="1137" spans="1:8" x14ac:dyDescent="0.25">
      <c r="A1137" s="374" t="s">
        <v>2149</v>
      </c>
      <c r="B1137" s="374" t="s">
        <v>562</v>
      </c>
      <c r="C1137" s="375">
        <v>15865000</v>
      </c>
      <c r="D1137" s="375">
        <v>14145000</v>
      </c>
      <c r="E1137" s="375">
        <v>0</v>
      </c>
      <c r="F1137" s="375">
        <v>14145000</v>
      </c>
      <c r="G1137" s="375">
        <v>1720000</v>
      </c>
      <c r="H1137" s="375">
        <v>10.8415</v>
      </c>
    </row>
    <row r="1138" spans="1:8" x14ac:dyDescent="0.25">
      <c r="A1138" s="374" t="s">
        <v>2150</v>
      </c>
      <c r="B1138" s="374" t="s">
        <v>543</v>
      </c>
      <c r="C1138" s="375">
        <v>34135000</v>
      </c>
      <c r="D1138" s="375">
        <v>31858000</v>
      </c>
      <c r="E1138" s="375">
        <v>0</v>
      </c>
      <c r="F1138" s="375">
        <v>31858000</v>
      </c>
      <c r="G1138" s="375">
        <v>2277000</v>
      </c>
      <c r="H1138" s="375">
        <v>6.6706000000000003</v>
      </c>
    </row>
    <row r="1139" spans="1:8" x14ac:dyDescent="0.25">
      <c r="A1139" s="374" t="s">
        <v>2151</v>
      </c>
      <c r="B1139" s="374" t="s">
        <v>544</v>
      </c>
      <c r="C1139" s="375">
        <v>1172000</v>
      </c>
      <c r="D1139" s="375">
        <v>1172000</v>
      </c>
      <c r="E1139" s="375">
        <v>0</v>
      </c>
      <c r="F1139" s="375">
        <v>1172000</v>
      </c>
      <c r="G1139" s="375">
        <v>0</v>
      </c>
      <c r="H1139" s="375">
        <v>0</v>
      </c>
    </row>
    <row r="1140" spans="1:8" x14ac:dyDescent="0.25">
      <c r="A1140" s="374" t="s">
        <v>2152</v>
      </c>
      <c r="B1140" s="374" t="s">
        <v>551</v>
      </c>
      <c r="C1140" s="375">
        <v>1172000</v>
      </c>
      <c r="D1140" s="375">
        <v>1172000</v>
      </c>
      <c r="E1140" s="375">
        <v>0</v>
      </c>
      <c r="F1140" s="375">
        <v>1172000</v>
      </c>
      <c r="G1140" s="375">
        <v>0</v>
      </c>
      <c r="H1140" s="375">
        <v>0</v>
      </c>
    </row>
    <row r="1141" spans="1:8" x14ac:dyDescent="0.25">
      <c r="A1141" s="374" t="s">
        <v>2153</v>
      </c>
      <c r="B1141" s="374" t="s">
        <v>593</v>
      </c>
      <c r="C1141" s="375">
        <v>3000000</v>
      </c>
      <c r="D1141" s="375">
        <v>1900000</v>
      </c>
      <c r="E1141" s="375">
        <v>0</v>
      </c>
      <c r="F1141" s="375">
        <v>1900000</v>
      </c>
      <c r="G1141" s="375">
        <v>1100000</v>
      </c>
      <c r="H1141" s="375">
        <v>36.666699999999999</v>
      </c>
    </row>
    <row r="1142" spans="1:8" x14ac:dyDescent="0.25">
      <c r="A1142" s="374" t="s">
        <v>2154</v>
      </c>
      <c r="B1142" s="374" t="s">
        <v>620</v>
      </c>
      <c r="C1142" s="375">
        <v>3000000</v>
      </c>
      <c r="D1142" s="375">
        <v>1900000</v>
      </c>
      <c r="E1142" s="375">
        <v>0</v>
      </c>
      <c r="F1142" s="375">
        <v>1900000</v>
      </c>
      <c r="G1142" s="375">
        <v>1100000</v>
      </c>
      <c r="H1142" s="375">
        <v>36.666699999999999</v>
      </c>
    </row>
    <row r="1143" spans="1:8" x14ac:dyDescent="0.25">
      <c r="A1143" s="374" t="s">
        <v>2155</v>
      </c>
      <c r="B1143" s="374" t="s">
        <v>553</v>
      </c>
      <c r="C1143" s="375">
        <v>2023000</v>
      </c>
      <c r="D1143" s="375">
        <v>1928000</v>
      </c>
      <c r="E1143" s="375">
        <v>0</v>
      </c>
      <c r="F1143" s="375">
        <v>1928000</v>
      </c>
      <c r="G1143" s="375">
        <v>95000</v>
      </c>
      <c r="H1143" s="375">
        <v>4.6959999999999997</v>
      </c>
    </row>
    <row r="1144" spans="1:8" x14ac:dyDescent="0.25">
      <c r="A1144" s="374" t="s">
        <v>2156</v>
      </c>
      <c r="B1144" s="374" t="s">
        <v>554</v>
      </c>
      <c r="C1144" s="375">
        <v>600000</v>
      </c>
      <c r="D1144" s="375">
        <v>505000</v>
      </c>
      <c r="E1144" s="375">
        <v>0</v>
      </c>
      <c r="F1144" s="375">
        <v>505000</v>
      </c>
      <c r="G1144" s="375">
        <v>95000</v>
      </c>
      <c r="H1144" s="375">
        <v>15.833299999999999</v>
      </c>
    </row>
    <row r="1145" spans="1:8" x14ac:dyDescent="0.25">
      <c r="A1145" s="374" t="s">
        <v>2157</v>
      </c>
      <c r="B1145" s="374" t="s">
        <v>555</v>
      </c>
      <c r="C1145" s="375">
        <v>1423000</v>
      </c>
      <c r="D1145" s="375">
        <v>1423000</v>
      </c>
      <c r="E1145" s="375">
        <v>0</v>
      </c>
      <c r="F1145" s="375">
        <v>1423000</v>
      </c>
      <c r="G1145" s="375">
        <v>0</v>
      </c>
      <c r="H1145" s="375">
        <v>0</v>
      </c>
    </row>
    <row r="1146" spans="1:8" x14ac:dyDescent="0.25">
      <c r="A1146" s="374" t="s">
        <v>2158</v>
      </c>
      <c r="B1146" s="374" t="s">
        <v>556</v>
      </c>
      <c r="C1146" s="375">
        <v>15990000</v>
      </c>
      <c r="D1146" s="375">
        <v>15958000</v>
      </c>
      <c r="E1146" s="375">
        <v>0</v>
      </c>
      <c r="F1146" s="375">
        <v>15958000</v>
      </c>
      <c r="G1146" s="375">
        <v>32000</v>
      </c>
      <c r="H1146" s="375">
        <v>0.2001</v>
      </c>
    </row>
    <row r="1147" spans="1:8" x14ac:dyDescent="0.25">
      <c r="A1147" s="374" t="s">
        <v>2159</v>
      </c>
      <c r="B1147" s="374" t="s">
        <v>557</v>
      </c>
      <c r="C1147" s="375">
        <v>2990000</v>
      </c>
      <c r="D1147" s="375">
        <v>2958000</v>
      </c>
      <c r="E1147" s="375">
        <v>0</v>
      </c>
      <c r="F1147" s="375">
        <v>2958000</v>
      </c>
      <c r="G1147" s="375">
        <v>32000</v>
      </c>
      <c r="H1147" s="375">
        <v>1.0702</v>
      </c>
    </row>
    <row r="1148" spans="1:8" x14ac:dyDescent="0.25">
      <c r="A1148" s="374" t="s">
        <v>2160</v>
      </c>
      <c r="B1148" s="374" t="s">
        <v>617</v>
      </c>
      <c r="C1148" s="375">
        <v>13000000</v>
      </c>
      <c r="D1148" s="375">
        <v>13000000</v>
      </c>
      <c r="E1148" s="375">
        <v>0</v>
      </c>
      <c r="F1148" s="375">
        <v>13000000</v>
      </c>
      <c r="G1148" s="375">
        <v>0</v>
      </c>
      <c r="H1148" s="375">
        <v>0</v>
      </c>
    </row>
    <row r="1149" spans="1:8" x14ac:dyDescent="0.25">
      <c r="A1149" s="374" t="s">
        <v>2161</v>
      </c>
      <c r="B1149" s="374" t="s">
        <v>558</v>
      </c>
      <c r="C1149" s="375">
        <v>1950000</v>
      </c>
      <c r="D1149" s="375">
        <v>1900000</v>
      </c>
      <c r="E1149" s="375">
        <v>0</v>
      </c>
      <c r="F1149" s="375">
        <v>1900000</v>
      </c>
      <c r="G1149" s="375">
        <v>50000</v>
      </c>
      <c r="H1149" s="375">
        <v>2.5640999999999998</v>
      </c>
    </row>
    <row r="1150" spans="1:8" x14ac:dyDescent="0.25">
      <c r="A1150" s="374" t="s">
        <v>2162</v>
      </c>
      <c r="B1150" s="374" t="s">
        <v>559</v>
      </c>
      <c r="C1150" s="375">
        <v>1950000</v>
      </c>
      <c r="D1150" s="375">
        <v>1900000</v>
      </c>
      <c r="E1150" s="375">
        <v>0</v>
      </c>
      <c r="F1150" s="375">
        <v>1900000</v>
      </c>
      <c r="G1150" s="375">
        <v>50000</v>
      </c>
      <c r="H1150" s="375">
        <v>2.5640999999999998</v>
      </c>
    </row>
    <row r="1151" spans="1:8" x14ac:dyDescent="0.25">
      <c r="A1151" s="374" t="s">
        <v>2163</v>
      </c>
      <c r="B1151" s="374" t="s">
        <v>636</v>
      </c>
      <c r="C1151" s="375">
        <v>10000000</v>
      </c>
      <c r="D1151" s="375">
        <v>9000000</v>
      </c>
      <c r="E1151" s="375">
        <v>0</v>
      </c>
      <c r="F1151" s="375">
        <v>9000000</v>
      </c>
      <c r="G1151" s="375">
        <v>1000000</v>
      </c>
      <c r="H1151" s="375">
        <v>10</v>
      </c>
    </row>
    <row r="1152" spans="1:8" x14ac:dyDescent="0.25">
      <c r="A1152" s="374" t="s">
        <v>2164</v>
      </c>
      <c r="B1152" s="374" t="s">
        <v>637</v>
      </c>
      <c r="C1152" s="375">
        <v>10000000</v>
      </c>
      <c r="D1152" s="375">
        <v>9000000</v>
      </c>
      <c r="E1152" s="375">
        <v>0</v>
      </c>
      <c r="F1152" s="375">
        <v>9000000</v>
      </c>
      <c r="G1152" s="375">
        <v>1000000</v>
      </c>
      <c r="H1152" s="375">
        <v>10</v>
      </c>
    </row>
    <row r="1153" spans="1:8" x14ac:dyDescent="0.25">
      <c r="A1153" s="374" t="s">
        <v>2165</v>
      </c>
      <c r="B1153" s="374" t="s">
        <v>2166</v>
      </c>
      <c r="C1153" s="375">
        <v>25000000</v>
      </c>
      <c r="D1153" s="375">
        <v>0</v>
      </c>
      <c r="E1153" s="375">
        <v>0</v>
      </c>
      <c r="F1153" s="375">
        <v>0</v>
      </c>
      <c r="G1153" s="375">
        <v>25000000</v>
      </c>
      <c r="H1153" s="375">
        <v>100</v>
      </c>
    </row>
    <row r="1154" spans="1:8" x14ac:dyDescent="0.25">
      <c r="A1154" s="374" t="s">
        <v>2167</v>
      </c>
      <c r="B1154" s="374" t="s">
        <v>542</v>
      </c>
      <c r="C1154" s="375">
        <v>21520000</v>
      </c>
      <c r="D1154" s="375">
        <v>0</v>
      </c>
      <c r="E1154" s="375">
        <v>0</v>
      </c>
      <c r="F1154" s="375">
        <v>0</v>
      </c>
      <c r="G1154" s="375">
        <v>21520000</v>
      </c>
      <c r="H1154" s="375">
        <v>100</v>
      </c>
    </row>
    <row r="1155" spans="1:8" x14ac:dyDescent="0.25">
      <c r="A1155" s="374" t="s">
        <v>2168</v>
      </c>
      <c r="B1155" s="374" t="s">
        <v>561</v>
      </c>
      <c r="C1155" s="375">
        <v>21520000</v>
      </c>
      <c r="D1155" s="375">
        <v>0</v>
      </c>
      <c r="E1155" s="375">
        <v>0</v>
      </c>
      <c r="F1155" s="375">
        <v>0</v>
      </c>
      <c r="G1155" s="375">
        <v>21520000</v>
      </c>
      <c r="H1155" s="375">
        <v>100</v>
      </c>
    </row>
    <row r="1156" spans="1:8" x14ac:dyDescent="0.25">
      <c r="A1156" s="374" t="s">
        <v>2169</v>
      </c>
      <c r="B1156" s="374" t="s">
        <v>562</v>
      </c>
      <c r="C1156" s="375">
        <v>21520000</v>
      </c>
      <c r="D1156" s="375">
        <v>0</v>
      </c>
      <c r="E1156" s="375">
        <v>0</v>
      </c>
      <c r="F1156" s="375">
        <v>0</v>
      </c>
      <c r="G1156" s="375">
        <v>21520000</v>
      </c>
      <c r="H1156" s="375">
        <v>100</v>
      </c>
    </row>
    <row r="1157" spans="1:8" x14ac:dyDescent="0.25">
      <c r="A1157" s="374" t="s">
        <v>2170</v>
      </c>
      <c r="B1157" s="374" t="s">
        <v>543</v>
      </c>
      <c r="C1157" s="375">
        <v>3480000</v>
      </c>
      <c r="D1157" s="375">
        <v>0</v>
      </c>
      <c r="E1157" s="375">
        <v>0</v>
      </c>
      <c r="F1157" s="375">
        <v>0</v>
      </c>
      <c r="G1157" s="375">
        <v>3480000</v>
      </c>
      <c r="H1157" s="375">
        <v>100</v>
      </c>
    </row>
    <row r="1158" spans="1:8" x14ac:dyDescent="0.25">
      <c r="A1158" s="374" t="s">
        <v>2171</v>
      </c>
      <c r="B1158" s="374" t="s">
        <v>544</v>
      </c>
      <c r="C1158" s="375">
        <v>1245000</v>
      </c>
      <c r="D1158" s="375">
        <v>0</v>
      </c>
      <c r="E1158" s="375">
        <v>0</v>
      </c>
      <c r="F1158" s="375">
        <v>0</v>
      </c>
      <c r="G1158" s="375">
        <v>1245000</v>
      </c>
      <c r="H1158" s="375">
        <v>100</v>
      </c>
    </row>
    <row r="1159" spans="1:8" x14ac:dyDescent="0.25">
      <c r="A1159" s="374" t="s">
        <v>2172</v>
      </c>
      <c r="B1159" s="374" t="s">
        <v>551</v>
      </c>
      <c r="C1159" s="375">
        <v>1245000</v>
      </c>
      <c r="D1159" s="375">
        <v>0</v>
      </c>
      <c r="E1159" s="375">
        <v>0</v>
      </c>
      <c r="F1159" s="375">
        <v>0</v>
      </c>
      <c r="G1159" s="375">
        <v>1245000</v>
      </c>
      <c r="H1159" s="375">
        <v>100</v>
      </c>
    </row>
    <row r="1160" spans="1:8" x14ac:dyDescent="0.25">
      <c r="A1160" s="374" t="s">
        <v>2173</v>
      </c>
      <c r="B1160" s="374" t="s">
        <v>553</v>
      </c>
      <c r="C1160" s="375">
        <v>1115000</v>
      </c>
      <c r="D1160" s="375">
        <v>0</v>
      </c>
      <c r="E1160" s="375">
        <v>0</v>
      </c>
      <c r="F1160" s="375">
        <v>0</v>
      </c>
      <c r="G1160" s="375">
        <v>1115000</v>
      </c>
      <c r="H1160" s="375">
        <v>100</v>
      </c>
    </row>
    <row r="1161" spans="1:8" x14ac:dyDescent="0.25">
      <c r="A1161" s="374" t="s">
        <v>2174</v>
      </c>
      <c r="B1161" s="374" t="s">
        <v>555</v>
      </c>
      <c r="C1161" s="375">
        <v>1115000</v>
      </c>
      <c r="D1161" s="375">
        <v>0</v>
      </c>
      <c r="E1161" s="375">
        <v>0</v>
      </c>
      <c r="F1161" s="375">
        <v>0</v>
      </c>
      <c r="G1161" s="375">
        <v>1115000</v>
      </c>
      <c r="H1161" s="375">
        <v>100</v>
      </c>
    </row>
    <row r="1162" spans="1:8" x14ac:dyDescent="0.25">
      <c r="A1162" s="374" t="s">
        <v>2175</v>
      </c>
      <c r="B1162" s="374" t="s">
        <v>556</v>
      </c>
      <c r="C1162" s="375">
        <v>1120000</v>
      </c>
      <c r="D1162" s="375">
        <v>0</v>
      </c>
      <c r="E1162" s="375">
        <v>0</v>
      </c>
      <c r="F1162" s="375">
        <v>0</v>
      </c>
      <c r="G1162" s="375">
        <v>1120000</v>
      </c>
      <c r="H1162" s="375">
        <v>100</v>
      </c>
    </row>
    <row r="1163" spans="1:8" x14ac:dyDescent="0.25">
      <c r="A1163" s="374" t="s">
        <v>2176</v>
      </c>
      <c r="B1163" s="374" t="s">
        <v>557</v>
      </c>
      <c r="C1163" s="375">
        <v>1120000</v>
      </c>
      <c r="D1163" s="375">
        <v>0</v>
      </c>
      <c r="E1163" s="375">
        <v>0</v>
      </c>
      <c r="F1163" s="375">
        <v>0</v>
      </c>
      <c r="G1163" s="375">
        <v>1120000</v>
      </c>
      <c r="H1163" s="375">
        <v>100</v>
      </c>
    </row>
    <row r="1164" spans="1:8" x14ac:dyDescent="0.25">
      <c r="A1164" s="374" t="s">
        <v>2177</v>
      </c>
      <c r="B1164" s="374" t="s">
        <v>2178</v>
      </c>
      <c r="C1164" s="375">
        <v>150000000</v>
      </c>
      <c r="D1164" s="375">
        <v>54195200</v>
      </c>
      <c r="E1164" s="375">
        <v>0</v>
      </c>
      <c r="F1164" s="375">
        <v>54195200</v>
      </c>
      <c r="G1164" s="375">
        <v>95804800</v>
      </c>
      <c r="H1164" s="375">
        <v>63.869900000000001</v>
      </c>
    </row>
    <row r="1165" spans="1:8" x14ac:dyDescent="0.25">
      <c r="A1165" s="374" t="s">
        <v>2179</v>
      </c>
      <c r="B1165" s="374" t="s">
        <v>542</v>
      </c>
      <c r="C1165" s="375">
        <v>79700000</v>
      </c>
      <c r="D1165" s="375">
        <v>24085000</v>
      </c>
      <c r="E1165" s="375">
        <v>0</v>
      </c>
      <c r="F1165" s="375">
        <v>24085000</v>
      </c>
      <c r="G1165" s="375">
        <v>55615000</v>
      </c>
      <c r="H1165" s="375">
        <v>69.7804</v>
      </c>
    </row>
    <row r="1166" spans="1:8" x14ac:dyDescent="0.25">
      <c r="A1166" s="374" t="s">
        <v>2180</v>
      </c>
      <c r="B1166" s="374" t="s">
        <v>561</v>
      </c>
      <c r="C1166" s="375">
        <v>79700000</v>
      </c>
      <c r="D1166" s="375">
        <v>24085000</v>
      </c>
      <c r="E1166" s="375">
        <v>0</v>
      </c>
      <c r="F1166" s="375">
        <v>24085000</v>
      </c>
      <c r="G1166" s="375">
        <v>55615000</v>
      </c>
      <c r="H1166" s="375">
        <v>69.7804</v>
      </c>
    </row>
    <row r="1167" spans="1:8" x14ac:dyDescent="0.25">
      <c r="A1167" s="374" t="s">
        <v>2181</v>
      </c>
      <c r="B1167" s="374" t="s">
        <v>562</v>
      </c>
      <c r="C1167" s="375">
        <v>79700000</v>
      </c>
      <c r="D1167" s="375">
        <v>24085000</v>
      </c>
      <c r="E1167" s="375">
        <v>0</v>
      </c>
      <c r="F1167" s="375">
        <v>24085000</v>
      </c>
      <c r="G1167" s="375">
        <v>55615000</v>
      </c>
      <c r="H1167" s="375">
        <v>69.7804</v>
      </c>
    </row>
    <row r="1168" spans="1:8" x14ac:dyDescent="0.25">
      <c r="A1168" s="374" t="s">
        <v>2182</v>
      </c>
      <c r="B1168" s="374" t="s">
        <v>543</v>
      </c>
      <c r="C1168" s="375">
        <v>70300000</v>
      </c>
      <c r="D1168" s="375">
        <v>30110200</v>
      </c>
      <c r="E1168" s="375">
        <v>0</v>
      </c>
      <c r="F1168" s="375">
        <v>30110200</v>
      </c>
      <c r="G1168" s="375">
        <v>40189800</v>
      </c>
      <c r="H1168" s="375">
        <v>57.168999999999997</v>
      </c>
    </row>
    <row r="1169" spans="1:8" x14ac:dyDescent="0.25">
      <c r="A1169" s="374" t="s">
        <v>2183</v>
      </c>
      <c r="B1169" s="374" t="s">
        <v>544</v>
      </c>
      <c r="C1169" s="375">
        <v>3350000</v>
      </c>
      <c r="D1169" s="375">
        <v>1796200</v>
      </c>
      <c r="E1169" s="375">
        <v>0</v>
      </c>
      <c r="F1169" s="375">
        <v>1796200</v>
      </c>
      <c r="G1169" s="375">
        <v>1553800</v>
      </c>
      <c r="H1169" s="375">
        <v>46.382100000000001</v>
      </c>
    </row>
    <row r="1170" spans="1:8" x14ac:dyDescent="0.25">
      <c r="A1170" s="374" t="s">
        <v>2184</v>
      </c>
      <c r="B1170" s="374" t="s">
        <v>551</v>
      </c>
      <c r="C1170" s="375">
        <v>3350000</v>
      </c>
      <c r="D1170" s="375">
        <v>1796200</v>
      </c>
      <c r="E1170" s="375">
        <v>0</v>
      </c>
      <c r="F1170" s="375">
        <v>1796200</v>
      </c>
      <c r="G1170" s="375">
        <v>1553800</v>
      </c>
      <c r="H1170" s="375">
        <v>46.382100000000001</v>
      </c>
    </row>
    <row r="1171" spans="1:8" x14ac:dyDescent="0.25">
      <c r="A1171" s="374" t="s">
        <v>2185</v>
      </c>
      <c r="B1171" s="374" t="s">
        <v>553</v>
      </c>
      <c r="C1171" s="375">
        <v>5340000</v>
      </c>
      <c r="D1171" s="375">
        <v>1600000</v>
      </c>
      <c r="E1171" s="375">
        <v>0</v>
      </c>
      <c r="F1171" s="375">
        <v>1600000</v>
      </c>
      <c r="G1171" s="375">
        <v>3740000</v>
      </c>
      <c r="H1171" s="375">
        <v>70.037499999999994</v>
      </c>
    </row>
    <row r="1172" spans="1:8" x14ac:dyDescent="0.25">
      <c r="A1172" s="374" t="s">
        <v>2186</v>
      </c>
      <c r="B1172" s="374" t="s">
        <v>555</v>
      </c>
      <c r="C1172" s="375">
        <v>5340000</v>
      </c>
      <c r="D1172" s="375">
        <v>1600000</v>
      </c>
      <c r="E1172" s="375">
        <v>0</v>
      </c>
      <c r="F1172" s="375">
        <v>1600000</v>
      </c>
      <c r="G1172" s="375">
        <v>3740000</v>
      </c>
      <c r="H1172" s="375">
        <v>70.037499999999994</v>
      </c>
    </row>
    <row r="1173" spans="1:8" x14ac:dyDescent="0.25">
      <c r="A1173" s="374" t="s">
        <v>2187</v>
      </c>
      <c r="B1173" s="374" t="s">
        <v>564</v>
      </c>
      <c r="C1173" s="375">
        <v>27500000</v>
      </c>
      <c r="D1173" s="375">
        <v>13500000</v>
      </c>
      <c r="E1173" s="375">
        <v>0</v>
      </c>
      <c r="F1173" s="375">
        <v>13500000</v>
      </c>
      <c r="G1173" s="375">
        <v>14000000</v>
      </c>
      <c r="H1173" s="375">
        <v>50.909100000000002</v>
      </c>
    </row>
    <row r="1174" spans="1:8" x14ac:dyDescent="0.25">
      <c r="A1174" s="374" t="s">
        <v>2188</v>
      </c>
      <c r="B1174" s="374" t="s">
        <v>565</v>
      </c>
      <c r="C1174" s="375">
        <v>27500000</v>
      </c>
      <c r="D1174" s="375">
        <v>13500000</v>
      </c>
      <c r="E1174" s="375">
        <v>0</v>
      </c>
      <c r="F1174" s="375">
        <v>13500000</v>
      </c>
      <c r="G1174" s="375">
        <v>14000000</v>
      </c>
      <c r="H1174" s="375">
        <v>50.909100000000002</v>
      </c>
    </row>
    <row r="1175" spans="1:8" x14ac:dyDescent="0.25">
      <c r="A1175" s="374" t="s">
        <v>2189</v>
      </c>
      <c r="B1175" s="374" t="s">
        <v>556</v>
      </c>
      <c r="C1175" s="375">
        <v>22950000</v>
      </c>
      <c r="D1175" s="375">
        <v>5489000</v>
      </c>
      <c r="E1175" s="375">
        <v>0</v>
      </c>
      <c r="F1175" s="375">
        <v>5489000</v>
      </c>
      <c r="G1175" s="375">
        <v>17461000</v>
      </c>
      <c r="H1175" s="375">
        <v>76.082800000000006</v>
      </c>
    </row>
    <row r="1176" spans="1:8" x14ac:dyDescent="0.25">
      <c r="A1176" s="374" t="s">
        <v>2190</v>
      </c>
      <c r="B1176" s="374" t="s">
        <v>557</v>
      </c>
      <c r="C1176" s="375">
        <v>6570000</v>
      </c>
      <c r="D1176" s="375">
        <v>2430000</v>
      </c>
      <c r="E1176" s="375">
        <v>0</v>
      </c>
      <c r="F1176" s="375">
        <v>2430000</v>
      </c>
      <c r="G1176" s="375">
        <v>4140000</v>
      </c>
      <c r="H1176" s="375">
        <v>63.0137</v>
      </c>
    </row>
    <row r="1177" spans="1:8" x14ac:dyDescent="0.25">
      <c r="A1177" s="374" t="s">
        <v>2191</v>
      </c>
      <c r="B1177" s="374" t="s">
        <v>617</v>
      </c>
      <c r="C1177" s="375">
        <v>16380000</v>
      </c>
      <c r="D1177" s="375">
        <v>3059000</v>
      </c>
      <c r="E1177" s="375">
        <v>0</v>
      </c>
      <c r="F1177" s="375">
        <v>3059000</v>
      </c>
      <c r="G1177" s="375">
        <v>13321000</v>
      </c>
      <c r="H1177" s="375">
        <v>81.324799999999996</v>
      </c>
    </row>
    <row r="1178" spans="1:8" x14ac:dyDescent="0.25">
      <c r="A1178" s="374" t="s">
        <v>2192</v>
      </c>
      <c r="B1178" s="374" t="s">
        <v>558</v>
      </c>
      <c r="C1178" s="375">
        <v>11160000</v>
      </c>
      <c r="D1178" s="375">
        <v>7725000</v>
      </c>
      <c r="E1178" s="375">
        <v>0</v>
      </c>
      <c r="F1178" s="375">
        <v>7725000</v>
      </c>
      <c r="G1178" s="375">
        <v>3435000</v>
      </c>
      <c r="H1178" s="375">
        <v>30.779599999999999</v>
      </c>
    </row>
    <row r="1179" spans="1:8" x14ac:dyDescent="0.25">
      <c r="A1179" s="374" t="s">
        <v>2193</v>
      </c>
      <c r="B1179" s="374" t="s">
        <v>559</v>
      </c>
      <c r="C1179" s="375">
        <v>11160000</v>
      </c>
      <c r="D1179" s="375">
        <v>7725000</v>
      </c>
      <c r="E1179" s="375">
        <v>0</v>
      </c>
      <c r="F1179" s="375">
        <v>7725000</v>
      </c>
      <c r="G1179" s="375">
        <v>3435000</v>
      </c>
      <c r="H1179" s="375">
        <v>30.779599999999999</v>
      </c>
    </row>
    <row r="1180" spans="1:8" x14ac:dyDescent="0.25">
      <c r="A1180" s="374" t="s">
        <v>2194</v>
      </c>
      <c r="B1180" s="374" t="s">
        <v>2195</v>
      </c>
      <c r="C1180" s="375">
        <v>125000000</v>
      </c>
      <c r="D1180" s="375">
        <v>1326000</v>
      </c>
      <c r="E1180" s="375">
        <v>0</v>
      </c>
      <c r="F1180" s="375">
        <v>1326000</v>
      </c>
      <c r="G1180" s="375">
        <v>123674000</v>
      </c>
      <c r="H1180" s="375">
        <v>98.9392</v>
      </c>
    </row>
    <row r="1181" spans="1:8" x14ac:dyDescent="0.25">
      <c r="A1181" s="374" t="s">
        <v>2196</v>
      </c>
      <c r="B1181" s="374" t="s">
        <v>542</v>
      </c>
      <c r="C1181" s="375">
        <v>570000</v>
      </c>
      <c r="D1181" s="375">
        <v>0</v>
      </c>
      <c r="E1181" s="375">
        <v>0</v>
      </c>
      <c r="F1181" s="375">
        <v>0</v>
      </c>
      <c r="G1181" s="375">
        <v>570000</v>
      </c>
      <c r="H1181" s="375">
        <v>100</v>
      </c>
    </row>
    <row r="1182" spans="1:8" x14ac:dyDescent="0.25">
      <c r="A1182" s="374" t="s">
        <v>2197</v>
      </c>
      <c r="B1182" s="374" t="s">
        <v>561</v>
      </c>
      <c r="C1182" s="375">
        <v>570000</v>
      </c>
      <c r="D1182" s="375">
        <v>0</v>
      </c>
      <c r="E1182" s="375">
        <v>0</v>
      </c>
      <c r="F1182" s="375">
        <v>0</v>
      </c>
      <c r="G1182" s="375">
        <v>570000</v>
      </c>
      <c r="H1182" s="375">
        <v>100</v>
      </c>
    </row>
    <row r="1183" spans="1:8" x14ac:dyDescent="0.25">
      <c r="A1183" s="374" t="s">
        <v>2198</v>
      </c>
      <c r="B1183" s="374" t="s">
        <v>562</v>
      </c>
      <c r="C1183" s="375">
        <v>570000</v>
      </c>
      <c r="D1183" s="375">
        <v>0</v>
      </c>
      <c r="E1183" s="375">
        <v>0</v>
      </c>
      <c r="F1183" s="375">
        <v>0</v>
      </c>
      <c r="G1183" s="375">
        <v>570000</v>
      </c>
      <c r="H1183" s="375">
        <v>100</v>
      </c>
    </row>
    <row r="1184" spans="1:8" x14ac:dyDescent="0.25">
      <c r="A1184" s="374" t="s">
        <v>2199</v>
      </c>
      <c r="B1184" s="374" t="s">
        <v>543</v>
      </c>
      <c r="C1184" s="375">
        <v>124430000</v>
      </c>
      <c r="D1184" s="375">
        <v>1326000</v>
      </c>
      <c r="E1184" s="375">
        <v>0</v>
      </c>
      <c r="F1184" s="375">
        <v>1326000</v>
      </c>
      <c r="G1184" s="375">
        <v>123104000</v>
      </c>
      <c r="H1184" s="375">
        <v>98.934299999999993</v>
      </c>
    </row>
    <row r="1185" spans="1:8" x14ac:dyDescent="0.25">
      <c r="A1185" s="374" t="s">
        <v>2200</v>
      </c>
      <c r="B1185" s="374" t="s">
        <v>544</v>
      </c>
      <c r="C1185" s="375">
        <v>908000</v>
      </c>
      <c r="D1185" s="375">
        <v>0</v>
      </c>
      <c r="E1185" s="375">
        <v>0</v>
      </c>
      <c r="F1185" s="375">
        <v>0</v>
      </c>
      <c r="G1185" s="375">
        <v>908000</v>
      </c>
      <c r="H1185" s="375">
        <v>100</v>
      </c>
    </row>
    <row r="1186" spans="1:8" x14ac:dyDescent="0.25">
      <c r="A1186" s="374" t="s">
        <v>2201</v>
      </c>
      <c r="B1186" s="374" t="s">
        <v>551</v>
      </c>
      <c r="C1186" s="375">
        <v>908000</v>
      </c>
      <c r="D1186" s="375">
        <v>0</v>
      </c>
      <c r="E1186" s="375">
        <v>0</v>
      </c>
      <c r="F1186" s="375">
        <v>0</v>
      </c>
      <c r="G1186" s="375">
        <v>908000</v>
      </c>
      <c r="H1186" s="375">
        <v>100</v>
      </c>
    </row>
    <row r="1187" spans="1:8" x14ac:dyDescent="0.25">
      <c r="A1187" s="374" t="s">
        <v>2202</v>
      </c>
      <c r="B1187" s="374" t="s">
        <v>546</v>
      </c>
      <c r="C1187" s="375">
        <v>120000000</v>
      </c>
      <c r="D1187" s="375">
        <v>0</v>
      </c>
      <c r="E1187" s="375">
        <v>0</v>
      </c>
      <c r="F1187" s="375">
        <v>0</v>
      </c>
      <c r="G1187" s="375">
        <v>120000000</v>
      </c>
      <c r="H1187" s="375">
        <v>100</v>
      </c>
    </row>
    <row r="1188" spans="1:8" x14ac:dyDescent="0.25">
      <c r="A1188" s="374" t="s">
        <v>2203</v>
      </c>
      <c r="B1188" s="374" t="s">
        <v>621</v>
      </c>
      <c r="C1188" s="375">
        <v>120000000</v>
      </c>
      <c r="D1188" s="375">
        <v>0</v>
      </c>
      <c r="E1188" s="375">
        <v>0</v>
      </c>
      <c r="F1188" s="375">
        <v>0</v>
      </c>
      <c r="G1188" s="375">
        <v>120000000</v>
      </c>
      <c r="H1188" s="375">
        <v>100</v>
      </c>
    </row>
    <row r="1189" spans="1:8" x14ac:dyDescent="0.25">
      <c r="A1189" s="374" t="s">
        <v>2204</v>
      </c>
      <c r="B1189" s="374" t="s">
        <v>553</v>
      </c>
      <c r="C1189" s="375">
        <v>330000</v>
      </c>
      <c r="D1189" s="375">
        <v>0</v>
      </c>
      <c r="E1189" s="375">
        <v>0</v>
      </c>
      <c r="F1189" s="375">
        <v>0</v>
      </c>
      <c r="G1189" s="375">
        <v>330000</v>
      </c>
      <c r="H1189" s="375">
        <v>100</v>
      </c>
    </row>
    <row r="1190" spans="1:8" x14ac:dyDescent="0.25">
      <c r="A1190" s="374" t="s">
        <v>2205</v>
      </c>
      <c r="B1190" s="374" t="s">
        <v>555</v>
      </c>
      <c r="C1190" s="375">
        <v>330000</v>
      </c>
      <c r="D1190" s="375">
        <v>0</v>
      </c>
      <c r="E1190" s="375">
        <v>0</v>
      </c>
      <c r="F1190" s="375">
        <v>0</v>
      </c>
      <c r="G1190" s="375">
        <v>330000</v>
      </c>
      <c r="H1190" s="375">
        <v>100</v>
      </c>
    </row>
    <row r="1191" spans="1:8" x14ac:dyDescent="0.25">
      <c r="A1191" s="374" t="s">
        <v>2206</v>
      </c>
      <c r="B1191" s="374" t="s">
        <v>556</v>
      </c>
      <c r="C1191" s="375">
        <v>912000</v>
      </c>
      <c r="D1191" s="375">
        <v>0</v>
      </c>
      <c r="E1191" s="375">
        <v>0</v>
      </c>
      <c r="F1191" s="375">
        <v>0</v>
      </c>
      <c r="G1191" s="375">
        <v>912000</v>
      </c>
      <c r="H1191" s="375">
        <v>100</v>
      </c>
    </row>
    <row r="1192" spans="1:8" x14ac:dyDescent="0.25">
      <c r="A1192" s="374" t="s">
        <v>2207</v>
      </c>
      <c r="B1192" s="374" t="s">
        <v>557</v>
      </c>
      <c r="C1192" s="375">
        <v>912000</v>
      </c>
      <c r="D1192" s="375">
        <v>0</v>
      </c>
      <c r="E1192" s="375">
        <v>0</v>
      </c>
      <c r="F1192" s="375">
        <v>0</v>
      </c>
      <c r="G1192" s="375">
        <v>912000</v>
      </c>
      <c r="H1192" s="375">
        <v>100</v>
      </c>
    </row>
    <row r="1193" spans="1:8" x14ac:dyDescent="0.25">
      <c r="A1193" s="374" t="s">
        <v>2208</v>
      </c>
      <c r="B1193" s="374" t="s">
        <v>558</v>
      </c>
      <c r="C1193" s="375">
        <v>2280000</v>
      </c>
      <c r="D1193" s="375">
        <v>1326000</v>
      </c>
      <c r="E1193" s="375">
        <v>0</v>
      </c>
      <c r="F1193" s="375">
        <v>1326000</v>
      </c>
      <c r="G1193" s="375">
        <v>954000</v>
      </c>
      <c r="H1193" s="375">
        <v>41.842100000000002</v>
      </c>
    </row>
    <row r="1194" spans="1:8" x14ac:dyDescent="0.25">
      <c r="A1194" s="374" t="s">
        <v>2209</v>
      </c>
      <c r="B1194" s="374" t="s">
        <v>559</v>
      </c>
      <c r="C1194" s="375">
        <v>2280000</v>
      </c>
      <c r="D1194" s="375">
        <v>1326000</v>
      </c>
      <c r="E1194" s="375">
        <v>0</v>
      </c>
      <c r="F1194" s="375">
        <v>1326000</v>
      </c>
      <c r="G1194" s="375">
        <v>954000</v>
      </c>
      <c r="H1194" s="375">
        <v>41.842100000000002</v>
      </c>
    </row>
    <row r="1195" spans="1:8" x14ac:dyDescent="0.25">
      <c r="A1195" s="374" t="s">
        <v>2210</v>
      </c>
      <c r="B1195" s="374" t="s">
        <v>2211</v>
      </c>
      <c r="C1195" s="375">
        <v>30000000</v>
      </c>
      <c r="D1195" s="375">
        <v>27190000</v>
      </c>
      <c r="E1195" s="375">
        <v>0</v>
      </c>
      <c r="F1195" s="375">
        <v>27190000</v>
      </c>
      <c r="G1195" s="375">
        <v>2810000</v>
      </c>
      <c r="H1195" s="375">
        <v>9.3666999999999998</v>
      </c>
    </row>
    <row r="1196" spans="1:8" x14ac:dyDescent="0.25">
      <c r="A1196" s="374" t="s">
        <v>2212</v>
      </c>
      <c r="B1196" s="374" t="s">
        <v>543</v>
      </c>
      <c r="C1196" s="375">
        <v>30000000</v>
      </c>
      <c r="D1196" s="375">
        <v>27190000</v>
      </c>
      <c r="E1196" s="375">
        <v>0</v>
      </c>
      <c r="F1196" s="375">
        <v>27190000</v>
      </c>
      <c r="G1196" s="375">
        <v>2810000</v>
      </c>
      <c r="H1196" s="375">
        <v>9.3666999999999998</v>
      </c>
    </row>
    <row r="1197" spans="1:8" x14ac:dyDescent="0.25">
      <c r="A1197" s="374" t="s">
        <v>2213</v>
      </c>
      <c r="B1197" s="374" t="s">
        <v>544</v>
      </c>
      <c r="C1197" s="375">
        <v>16800000</v>
      </c>
      <c r="D1197" s="375">
        <v>15270000</v>
      </c>
      <c r="E1197" s="375">
        <v>0</v>
      </c>
      <c r="F1197" s="375">
        <v>15270000</v>
      </c>
      <c r="G1197" s="375">
        <v>1530000</v>
      </c>
      <c r="H1197" s="375">
        <v>9.1071000000000009</v>
      </c>
    </row>
    <row r="1198" spans="1:8" x14ac:dyDescent="0.25">
      <c r="A1198" s="374" t="s">
        <v>2214</v>
      </c>
      <c r="B1198" s="374" t="s">
        <v>551</v>
      </c>
      <c r="C1198" s="375">
        <v>16800000</v>
      </c>
      <c r="D1198" s="375">
        <v>15270000</v>
      </c>
      <c r="E1198" s="375">
        <v>0</v>
      </c>
      <c r="F1198" s="375">
        <v>15270000</v>
      </c>
      <c r="G1198" s="375">
        <v>1530000</v>
      </c>
      <c r="H1198" s="375">
        <v>9.1071000000000009</v>
      </c>
    </row>
    <row r="1199" spans="1:8" x14ac:dyDescent="0.25">
      <c r="A1199" s="374" t="s">
        <v>2215</v>
      </c>
      <c r="B1199" s="374" t="s">
        <v>553</v>
      </c>
      <c r="C1199" s="375">
        <v>13200000</v>
      </c>
      <c r="D1199" s="375">
        <v>11920000</v>
      </c>
      <c r="E1199" s="375">
        <v>0</v>
      </c>
      <c r="F1199" s="375">
        <v>11920000</v>
      </c>
      <c r="G1199" s="375">
        <v>1280000</v>
      </c>
      <c r="H1199" s="375">
        <v>9.6969999999999992</v>
      </c>
    </row>
    <row r="1200" spans="1:8" x14ac:dyDescent="0.25">
      <c r="A1200" s="374" t="s">
        <v>2216</v>
      </c>
      <c r="B1200" s="374" t="s">
        <v>555</v>
      </c>
      <c r="C1200" s="375">
        <v>13200000</v>
      </c>
      <c r="D1200" s="375">
        <v>11920000</v>
      </c>
      <c r="E1200" s="375">
        <v>0</v>
      </c>
      <c r="F1200" s="375">
        <v>11920000</v>
      </c>
      <c r="G1200" s="375">
        <v>1280000</v>
      </c>
      <c r="H1200" s="375">
        <v>9.6969999999999992</v>
      </c>
    </row>
    <row r="1201" spans="1:8" x14ac:dyDescent="0.25">
      <c r="A1201" s="374" t="s">
        <v>2217</v>
      </c>
      <c r="B1201" s="374" t="s">
        <v>2218</v>
      </c>
      <c r="C1201" s="375">
        <v>40000000</v>
      </c>
      <c r="D1201" s="375">
        <v>36359500</v>
      </c>
      <c r="E1201" s="375">
        <v>0</v>
      </c>
      <c r="F1201" s="375">
        <v>36359500</v>
      </c>
      <c r="G1201" s="375">
        <v>3640500</v>
      </c>
      <c r="H1201" s="375">
        <v>9.1013000000000002</v>
      </c>
    </row>
    <row r="1202" spans="1:8" x14ac:dyDescent="0.25">
      <c r="A1202" s="374" t="s">
        <v>2219</v>
      </c>
      <c r="B1202" s="374" t="s">
        <v>542</v>
      </c>
      <c r="C1202" s="375">
        <v>6245000</v>
      </c>
      <c r="D1202" s="375">
        <v>6245000</v>
      </c>
      <c r="E1202" s="375">
        <v>0</v>
      </c>
      <c r="F1202" s="375">
        <v>6245000</v>
      </c>
      <c r="G1202" s="375">
        <v>0</v>
      </c>
      <c r="H1202" s="375">
        <v>0</v>
      </c>
    </row>
    <row r="1203" spans="1:8" x14ac:dyDescent="0.25">
      <c r="A1203" s="374" t="s">
        <v>2220</v>
      </c>
      <c r="B1203" s="374" t="s">
        <v>561</v>
      </c>
      <c r="C1203" s="375">
        <v>5645000</v>
      </c>
      <c r="D1203" s="375">
        <v>5645000</v>
      </c>
      <c r="E1203" s="375">
        <v>0</v>
      </c>
      <c r="F1203" s="375">
        <v>5645000</v>
      </c>
      <c r="G1203" s="375">
        <v>0</v>
      </c>
      <c r="H1203" s="375">
        <v>0</v>
      </c>
    </row>
    <row r="1204" spans="1:8" x14ac:dyDescent="0.25">
      <c r="A1204" s="374" t="s">
        <v>2221</v>
      </c>
      <c r="B1204" s="374" t="s">
        <v>562</v>
      </c>
      <c r="C1204" s="375">
        <v>5645000</v>
      </c>
      <c r="D1204" s="375">
        <v>5645000</v>
      </c>
      <c r="E1204" s="375">
        <v>0</v>
      </c>
      <c r="F1204" s="375">
        <v>5645000</v>
      </c>
      <c r="G1204" s="375">
        <v>0</v>
      </c>
      <c r="H1204" s="375">
        <v>0</v>
      </c>
    </row>
    <row r="1205" spans="1:8" x14ac:dyDescent="0.25">
      <c r="A1205" s="374" t="s">
        <v>2222</v>
      </c>
      <c r="B1205" s="374" t="s">
        <v>547</v>
      </c>
      <c r="C1205" s="375">
        <v>600000</v>
      </c>
      <c r="D1205" s="375">
        <v>600000</v>
      </c>
      <c r="E1205" s="375">
        <v>0</v>
      </c>
      <c r="F1205" s="375">
        <v>600000</v>
      </c>
      <c r="G1205" s="375">
        <v>0</v>
      </c>
      <c r="H1205" s="375">
        <v>0</v>
      </c>
    </row>
    <row r="1206" spans="1:8" x14ac:dyDescent="0.25">
      <c r="A1206" s="374" t="s">
        <v>2223</v>
      </c>
      <c r="B1206" s="374" t="s">
        <v>592</v>
      </c>
      <c r="C1206" s="375">
        <v>600000</v>
      </c>
      <c r="D1206" s="375">
        <v>600000</v>
      </c>
      <c r="E1206" s="375">
        <v>0</v>
      </c>
      <c r="F1206" s="375">
        <v>600000</v>
      </c>
      <c r="G1206" s="375">
        <v>0</v>
      </c>
      <c r="H1206" s="375">
        <v>0</v>
      </c>
    </row>
    <row r="1207" spans="1:8" x14ac:dyDescent="0.25">
      <c r="A1207" s="374" t="s">
        <v>2224</v>
      </c>
      <c r="B1207" s="374" t="s">
        <v>543</v>
      </c>
      <c r="C1207" s="375">
        <v>33755000</v>
      </c>
      <c r="D1207" s="375">
        <v>30114500</v>
      </c>
      <c r="E1207" s="375">
        <v>0</v>
      </c>
      <c r="F1207" s="375">
        <v>30114500</v>
      </c>
      <c r="G1207" s="375">
        <v>3640500</v>
      </c>
      <c r="H1207" s="375">
        <v>10.7851</v>
      </c>
    </row>
    <row r="1208" spans="1:8" x14ac:dyDescent="0.25">
      <c r="A1208" s="374" t="s">
        <v>2225</v>
      </c>
      <c r="B1208" s="374" t="s">
        <v>544</v>
      </c>
      <c r="C1208" s="375">
        <v>1740000</v>
      </c>
      <c r="D1208" s="375">
        <v>1740000</v>
      </c>
      <c r="E1208" s="375">
        <v>0</v>
      </c>
      <c r="F1208" s="375">
        <v>1740000</v>
      </c>
      <c r="G1208" s="375">
        <v>0</v>
      </c>
      <c r="H1208" s="375">
        <v>0</v>
      </c>
    </row>
    <row r="1209" spans="1:8" x14ac:dyDescent="0.25">
      <c r="A1209" s="374" t="s">
        <v>2226</v>
      </c>
      <c r="B1209" s="374" t="s">
        <v>551</v>
      </c>
      <c r="C1209" s="375">
        <v>1740000</v>
      </c>
      <c r="D1209" s="375">
        <v>1740000</v>
      </c>
      <c r="E1209" s="375">
        <v>0</v>
      </c>
      <c r="F1209" s="375">
        <v>1740000</v>
      </c>
      <c r="G1209" s="375">
        <v>0</v>
      </c>
      <c r="H1209" s="375">
        <v>0</v>
      </c>
    </row>
    <row r="1210" spans="1:8" x14ac:dyDescent="0.25">
      <c r="A1210" s="374" t="s">
        <v>2227</v>
      </c>
      <c r="B1210" s="374" t="s">
        <v>593</v>
      </c>
      <c r="C1210" s="375">
        <v>2200000</v>
      </c>
      <c r="D1210" s="375">
        <v>1935000</v>
      </c>
      <c r="E1210" s="375">
        <v>0</v>
      </c>
      <c r="F1210" s="375">
        <v>1935000</v>
      </c>
      <c r="G1210" s="375">
        <v>265000</v>
      </c>
      <c r="H1210" s="375">
        <v>12.045500000000001</v>
      </c>
    </row>
    <row r="1211" spans="1:8" x14ac:dyDescent="0.25">
      <c r="A1211" s="374" t="s">
        <v>2228</v>
      </c>
      <c r="B1211" s="374" t="s">
        <v>620</v>
      </c>
      <c r="C1211" s="375">
        <v>1800000</v>
      </c>
      <c r="D1211" s="375">
        <v>1800000</v>
      </c>
      <c r="E1211" s="375">
        <v>0</v>
      </c>
      <c r="F1211" s="375">
        <v>1800000</v>
      </c>
      <c r="G1211" s="375">
        <v>0</v>
      </c>
      <c r="H1211" s="375">
        <v>0</v>
      </c>
    </row>
    <row r="1212" spans="1:8" x14ac:dyDescent="0.25">
      <c r="A1212" s="374" t="s">
        <v>2229</v>
      </c>
      <c r="B1212" s="374" t="s">
        <v>615</v>
      </c>
      <c r="C1212" s="375">
        <v>400000</v>
      </c>
      <c r="D1212" s="375">
        <v>135000</v>
      </c>
      <c r="E1212" s="375">
        <v>0</v>
      </c>
      <c r="F1212" s="375">
        <v>135000</v>
      </c>
      <c r="G1212" s="375">
        <v>265000</v>
      </c>
      <c r="H1212" s="375">
        <v>66.25</v>
      </c>
    </row>
    <row r="1213" spans="1:8" x14ac:dyDescent="0.25">
      <c r="A1213" s="374" t="s">
        <v>2230</v>
      </c>
      <c r="B1213" s="374" t="s">
        <v>553</v>
      </c>
      <c r="C1213" s="375">
        <v>4135000</v>
      </c>
      <c r="D1213" s="375">
        <v>4029500</v>
      </c>
      <c r="E1213" s="375">
        <v>0</v>
      </c>
      <c r="F1213" s="375">
        <v>4029500</v>
      </c>
      <c r="G1213" s="375">
        <v>105500</v>
      </c>
      <c r="H1213" s="375">
        <v>2.5514000000000001</v>
      </c>
    </row>
    <row r="1214" spans="1:8" x14ac:dyDescent="0.25">
      <c r="A1214" s="374" t="s">
        <v>2231</v>
      </c>
      <c r="B1214" s="374" t="s">
        <v>554</v>
      </c>
      <c r="C1214" s="375">
        <v>1250000</v>
      </c>
      <c r="D1214" s="375">
        <v>1250000</v>
      </c>
      <c r="E1214" s="375">
        <v>0</v>
      </c>
      <c r="F1214" s="375">
        <v>1250000</v>
      </c>
      <c r="G1214" s="375">
        <v>0</v>
      </c>
      <c r="H1214" s="375">
        <v>0</v>
      </c>
    </row>
    <row r="1215" spans="1:8" x14ac:dyDescent="0.25">
      <c r="A1215" s="374" t="s">
        <v>2232</v>
      </c>
      <c r="B1215" s="374" t="s">
        <v>555</v>
      </c>
      <c r="C1215" s="375">
        <v>2885000</v>
      </c>
      <c r="D1215" s="375">
        <v>2779500</v>
      </c>
      <c r="E1215" s="375">
        <v>0</v>
      </c>
      <c r="F1215" s="375">
        <v>2779500</v>
      </c>
      <c r="G1215" s="375">
        <v>105500</v>
      </c>
      <c r="H1215" s="375">
        <v>3.6568000000000001</v>
      </c>
    </row>
    <row r="1216" spans="1:8" x14ac:dyDescent="0.25">
      <c r="A1216" s="374" t="s">
        <v>2233</v>
      </c>
      <c r="B1216" s="374" t="s">
        <v>556</v>
      </c>
      <c r="C1216" s="375">
        <v>9780000</v>
      </c>
      <c r="D1216" s="375">
        <v>9780000</v>
      </c>
      <c r="E1216" s="375">
        <v>0</v>
      </c>
      <c r="F1216" s="375">
        <v>9780000</v>
      </c>
      <c r="G1216" s="375">
        <v>0</v>
      </c>
      <c r="H1216" s="375">
        <v>0</v>
      </c>
    </row>
    <row r="1217" spans="1:8" x14ac:dyDescent="0.25">
      <c r="A1217" s="374" t="s">
        <v>2234</v>
      </c>
      <c r="B1217" s="374" t="s">
        <v>557</v>
      </c>
      <c r="C1217" s="375">
        <v>1980000</v>
      </c>
      <c r="D1217" s="375">
        <v>1980000</v>
      </c>
      <c r="E1217" s="375">
        <v>0</v>
      </c>
      <c r="F1217" s="375">
        <v>1980000</v>
      </c>
      <c r="G1217" s="375">
        <v>0</v>
      </c>
      <c r="H1217" s="375">
        <v>0</v>
      </c>
    </row>
    <row r="1218" spans="1:8" x14ac:dyDescent="0.25">
      <c r="A1218" s="374" t="s">
        <v>2235</v>
      </c>
      <c r="B1218" s="374" t="s">
        <v>617</v>
      </c>
      <c r="C1218" s="375">
        <v>7800000</v>
      </c>
      <c r="D1218" s="375">
        <v>7800000</v>
      </c>
      <c r="E1218" s="375">
        <v>0</v>
      </c>
      <c r="F1218" s="375">
        <v>7800000</v>
      </c>
      <c r="G1218" s="375">
        <v>0</v>
      </c>
      <c r="H1218" s="375">
        <v>0</v>
      </c>
    </row>
    <row r="1219" spans="1:8" x14ac:dyDescent="0.25">
      <c r="A1219" s="374" t="s">
        <v>2236</v>
      </c>
      <c r="B1219" s="374" t="s">
        <v>558</v>
      </c>
      <c r="C1219" s="375">
        <v>8100000</v>
      </c>
      <c r="D1219" s="375">
        <v>6330000</v>
      </c>
      <c r="E1219" s="375">
        <v>0</v>
      </c>
      <c r="F1219" s="375">
        <v>6330000</v>
      </c>
      <c r="G1219" s="375">
        <v>1770000</v>
      </c>
      <c r="H1219" s="375">
        <v>21.851900000000001</v>
      </c>
    </row>
    <row r="1220" spans="1:8" x14ac:dyDescent="0.25">
      <c r="A1220" s="374" t="s">
        <v>2237</v>
      </c>
      <c r="B1220" s="374" t="s">
        <v>559</v>
      </c>
      <c r="C1220" s="375">
        <v>8100000</v>
      </c>
      <c r="D1220" s="375">
        <v>6330000</v>
      </c>
      <c r="E1220" s="375">
        <v>0</v>
      </c>
      <c r="F1220" s="375">
        <v>6330000</v>
      </c>
      <c r="G1220" s="375">
        <v>1770000</v>
      </c>
      <c r="H1220" s="375">
        <v>21.851900000000001</v>
      </c>
    </row>
    <row r="1221" spans="1:8" x14ac:dyDescent="0.25">
      <c r="A1221" s="374" t="s">
        <v>2238</v>
      </c>
      <c r="B1221" s="374" t="s">
        <v>566</v>
      </c>
      <c r="C1221" s="375">
        <v>1800000</v>
      </c>
      <c r="D1221" s="375">
        <v>300000</v>
      </c>
      <c r="E1221" s="375">
        <v>0</v>
      </c>
      <c r="F1221" s="375">
        <v>300000</v>
      </c>
      <c r="G1221" s="375">
        <v>1500000</v>
      </c>
      <c r="H1221" s="375">
        <v>83.333299999999994</v>
      </c>
    </row>
    <row r="1222" spans="1:8" x14ac:dyDescent="0.25">
      <c r="A1222" s="374" t="s">
        <v>2239</v>
      </c>
      <c r="B1222" s="374" t="s">
        <v>618</v>
      </c>
      <c r="C1222" s="375">
        <v>1800000</v>
      </c>
      <c r="D1222" s="375">
        <v>300000</v>
      </c>
      <c r="E1222" s="375">
        <v>0</v>
      </c>
      <c r="F1222" s="375">
        <v>300000</v>
      </c>
      <c r="G1222" s="375">
        <v>1500000</v>
      </c>
      <c r="H1222" s="375">
        <v>83.333299999999994</v>
      </c>
    </row>
    <row r="1223" spans="1:8" x14ac:dyDescent="0.25">
      <c r="A1223" s="374" t="s">
        <v>2240</v>
      </c>
      <c r="B1223" s="374" t="s">
        <v>636</v>
      </c>
      <c r="C1223" s="375">
        <v>6000000</v>
      </c>
      <c r="D1223" s="375">
        <v>6000000</v>
      </c>
      <c r="E1223" s="375">
        <v>0</v>
      </c>
      <c r="F1223" s="375">
        <v>6000000</v>
      </c>
      <c r="G1223" s="375">
        <v>0</v>
      </c>
      <c r="H1223" s="375">
        <v>0</v>
      </c>
    </row>
    <row r="1224" spans="1:8" x14ac:dyDescent="0.25">
      <c r="A1224" s="374" t="s">
        <v>2241</v>
      </c>
      <c r="B1224" s="374" t="s">
        <v>637</v>
      </c>
      <c r="C1224" s="375">
        <v>6000000</v>
      </c>
      <c r="D1224" s="375">
        <v>6000000</v>
      </c>
      <c r="E1224" s="375">
        <v>0</v>
      </c>
      <c r="F1224" s="375">
        <v>6000000</v>
      </c>
      <c r="G1224" s="375">
        <v>0</v>
      </c>
      <c r="H1224" s="375">
        <v>0</v>
      </c>
    </row>
    <row r="1225" spans="1:8" x14ac:dyDescent="0.25">
      <c r="A1225" s="374" t="s">
        <v>2242</v>
      </c>
      <c r="B1225" s="374" t="s">
        <v>2243</v>
      </c>
      <c r="C1225" s="375">
        <v>30000000</v>
      </c>
      <c r="D1225" s="375">
        <v>11791970</v>
      </c>
      <c r="E1225" s="375">
        <v>0</v>
      </c>
      <c r="F1225" s="375">
        <v>11791970</v>
      </c>
      <c r="G1225" s="375">
        <v>18208030</v>
      </c>
      <c r="H1225" s="375">
        <v>60.693399999999997</v>
      </c>
    </row>
    <row r="1226" spans="1:8" x14ac:dyDescent="0.25">
      <c r="A1226" s="374" t="s">
        <v>2244</v>
      </c>
      <c r="B1226" s="374" t="s">
        <v>542</v>
      </c>
      <c r="C1226" s="375">
        <v>7090000</v>
      </c>
      <c r="D1226" s="375">
        <v>0</v>
      </c>
      <c r="E1226" s="375">
        <v>0</v>
      </c>
      <c r="F1226" s="375">
        <v>0</v>
      </c>
      <c r="G1226" s="375">
        <v>7090000</v>
      </c>
      <c r="H1226" s="375">
        <v>100</v>
      </c>
    </row>
    <row r="1227" spans="1:8" x14ac:dyDescent="0.25">
      <c r="A1227" s="374" t="s">
        <v>2245</v>
      </c>
      <c r="B1227" s="374" t="s">
        <v>561</v>
      </c>
      <c r="C1227" s="375">
        <v>7090000</v>
      </c>
      <c r="D1227" s="375">
        <v>0</v>
      </c>
      <c r="E1227" s="375">
        <v>0</v>
      </c>
      <c r="F1227" s="375">
        <v>0</v>
      </c>
      <c r="G1227" s="375">
        <v>7090000</v>
      </c>
      <c r="H1227" s="375">
        <v>100</v>
      </c>
    </row>
    <row r="1228" spans="1:8" x14ac:dyDescent="0.25">
      <c r="A1228" s="374" t="s">
        <v>2246</v>
      </c>
      <c r="B1228" s="374" t="s">
        <v>562</v>
      </c>
      <c r="C1228" s="375">
        <v>6590000</v>
      </c>
      <c r="D1228" s="375">
        <v>0</v>
      </c>
      <c r="E1228" s="375">
        <v>0</v>
      </c>
      <c r="F1228" s="375">
        <v>0</v>
      </c>
      <c r="G1228" s="375">
        <v>6590000</v>
      </c>
      <c r="H1228" s="375">
        <v>100</v>
      </c>
    </row>
    <row r="1229" spans="1:8" x14ac:dyDescent="0.25">
      <c r="A1229" s="374" t="s">
        <v>2247</v>
      </c>
      <c r="B1229" s="374" t="s">
        <v>572</v>
      </c>
      <c r="C1229" s="375">
        <v>300000</v>
      </c>
      <c r="D1229" s="375">
        <v>0</v>
      </c>
      <c r="E1229" s="375">
        <v>0</v>
      </c>
      <c r="F1229" s="375">
        <v>0</v>
      </c>
      <c r="G1229" s="375">
        <v>300000</v>
      </c>
      <c r="H1229" s="375">
        <v>100</v>
      </c>
    </row>
    <row r="1230" spans="1:8" x14ac:dyDescent="0.25">
      <c r="A1230" s="374" t="s">
        <v>2248</v>
      </c>
      <c r="B1230" s="374" t="s">
        <v>573</v>
      </c>
      <c r="C1230" s="375">
        <v>200000</v>
      </c>
      <c r="D1230" s="375">
        <v>0</v>
      </c>
      <c r="E1230" s="375">
        <v>0</v>
      </c>
      <c r="F1230" s="375">
        <v>0</v>
      </c>
      <c r="G1230" s="375">
        <v>200000</v>
      </c>
      <c r="H1230" s="375">
        <v>100</v>
      </c>
    </row>
    <row r="1231" spans="1:8" x14ac:dyDescent="0.25">
      <c r="A1231" s="374" t="s">
        <v>2249</v>
      </c>
      <c r="B1231" s="374" t="s">
        <v>543</v>
      </c>
      <c r="C1231" s="375">
        <v>22910000</v>
      </c>
      <c r="D1231" s="375">
        <v>11791970</v>
      </c>
      <c r="E1231" s="375">
        <v>0</v>
      </c>
      <c r="F1231" s="375">
        <v>11791970</v>
      </c>
      <c r="G1231" s="375">
        <v>11118030</v>
      </c>
      <c r="H1231" s="375">
        <v>48.529200000000003</v>
      </c>
    </row>
    <row r="1232" spans="1:8" x14ac:dyDescent="0.25">
      <c r="A1232" s="374" t="s">
        <v>2250</v>
      </c>
      <c r="B1232" s="374" t="s">
        <v>544</v>
      </c>
      <c r="C1232" s="375">
        <v>280000</v>
      </c>
      <c r="D1232" s="375">
        <v>280000</v>
      </c>
      <c r="E1232" s="375">
        <v>0</v>
      </c>
      <c r="F1232" s="375">
        <v>280000</v>
      </c>
      <c r="G1232" s="375">
        <v>0</v>
      </c>
      <c r="H1232" s="375">
        <v>0</v>
      </c>
    </row>
    <row r="1233" spans="1:8" x14ac:dyDescent="0.25">
      <c r="A1233" s="374" t="s">
        <v>2251</v>
      </c>
      <c r="B1233" s="374" t="s">
        <v>551</v>
      </c>
      <c r="C1233" s="375">
        <v>280000</v>
      </c>
      <c r="D1233" s="375">
        <v>280000</v>
      </c>
      <c r="E1233" s="375">
        <v>0</v>
      </c>
      <c r="F1233" s="375">
        <v>280000</v>
      </c>
      <c r="G1233" s="375">
        <v>0</v>
      </c>
      <c r="H1233" s="375">
        <v>0</v>
      </c>
    </row>
    <row r="1234" spans="1:8" x14ac:dyDescent="0.25">
      <c r="A1234" s="374" t="s">
        <v>2252</v>
      </c>
      <c r="B1234" s="374" t="s">
        <v>553</v>
      </c>
      <c r="C1234" s="375">
        <v>21950000</v>
      </c>
      <c r="D1234" s="375">
        <v>10831970</v>
      </c>
      <c r="E1234" s="375">
        <v>0</v>
      </c>
      <c r="F1234" s="375">
        <v>10831970</v>
      </c>
      <c r="G1234" s="375">
        <v>11118030</v>
      </c>
      <c r="H1234" s="375">
        <v>50.651600000000002</v>
      </c>
    </row>
    <row r="1235" spans="1:8" x14ac:dyDescent="0.25">
      <c r="A1235" s="374" t="s">
        <v>2253</v>
      </c>
      <c r="B1235" s="374" t="s">
        <v>554</v>
      </c>
      <c r="C1235" s="375">
        <v>21714000</v>
      </c>
      <c r="D1235" s="375">
        <v>10595970</v>
      </c>
      <c r="E1235" s="375">
        <v>0</v>
      </c>
      <c r="F1235" s="375">
        <v>10595970</v>
      </c>
      <c r="G1235" s="375">
        <v>11118030</v>
      </c>
      <c r="H1235" s="375">
        <v>51.202100000000002</v>
      </c>
    </row>
    <row r="1236" spans="1:8" x14ac:dyDescent="0.25">
      <c r="A1236" s="374" t="s">
        <v>2254</v>
      </c>
      <c r="B1236" s="374" t="s">
        <v>555</v>
      </c>
      <c r="C1236" s="375">
        <v>236000</v>
      </c>
      <c r="D1236" s="375">
        <v>236000</v>
      </c>
      <c r="E1236" s="375">
        <v>0</v>
      </c>
      <c r="F1236" s="375">
        <v>236000</v>
      </c>
      <c r="G1236" s="375">
        <v>0</v>
      </c>
      <c r="H1236" s="375">
        <v>0</v>
      </c>
    </row>
    <row r="1237" spans="1:8" x14ac:dyDescent="0.25">
      <c r="A1237" s="374" t="s">
        <v>2255</v>
      </c>
      <c r="B1237" s="374" t="s">
        <v>556</v>
      </c>
      <c r="C1237" s="375">
        <v>680000</v>
      </c>
      <c r="D1237" s="375">
        <v>680000</v>
      </c>
      <c r="E1237" s="375">
        <v>0</v>
      </c>
      <c r="F1237" s="375">
        <v>680000</v>
      </c>
      <c r="G1237" s="375">
        <v>0</v>
      </c>
      <c r="H1237" s="375">
        <v>0</v>
      </c>
    </row>
    <row r="1238" spans="1:8" x14ac:dyDescent="0.25">
      <c r="A1238" s="374" t="s">
        <v>2256</v>
      </c>
      <c r="B1238" s="374" t="s">
        <v>557</v>
      </c>
      <c r="C1238" s="375">
        <v>160000</v>
      </c>
      <c r="D1238" s="375">
        <v>160000</v>
      </c>
      <c r="E1238" s="375">
        <v>0</v>
      </c>
      <c r="F1238" s="375">
        <v>160000</v>
      </c>
      <c r="G1238" s="375">
        <v>0</v>
      </c>
      <c r="H1238" s="375">
        <v>0</v>
      </c>
    </row>
    <row r="1239" spans="1:8" x14ac:dyDescent="0.25">
      <c r="A1239" s="374" t="s">
        <v>2257</v>
      </c>
      <c r="B1239" s="374" t="s">
        <v>617</v>
      </c>
      <c r="C1239" s="375">
        <v>520000</v>
      </c>
      <c r="D1239" s="375">
        <v>520000</v>
      </c>
      <c r="E1239" s="375">
        <v>0</v>
      </c>
      <c r="F1239" s="375">
        <v>520000</v>
      </c>
      <c r="G1239" s="375">
        <v>0</v>
      </c>
      <c r="H1239" s="375">
        <v>0</v>
      </c>
    </row>
    <row r="1240" spans="1:8" x14ac:dyDescent="0.25">
      <c r="A1240" s="374" t="s">
        <v>2258</v>
      </c>
      <c r="B1240" s="374" t="s">
        <v>2259</v>
      </c>
      <c r="C1240" s="375">
        <v>16202600000</v>
      </c>
      <c r="D1240" s="375">
        <v>12033100000</v>
      </c>
      <c r="E1240" s="375">
        <v>1368025000</v>
      </c>
      <c r="F1240" s="375">
        <v>13401125000</v>
      </c>
      <c r="G1240" s="375">
        <v>2801475000</v>
      </c>
      <c r="H1240" s="375">
        <v>17.290299999999998</v>
      </c>
    </row>
    <row r="1241" spans="1:8" x14ac:dyDescent="0.25">
      <c r="A1241" s="374" t="s">
        <v>2260</v>
      </c>
      <c r="B1241" s="374" t="s">
        <v>542</v>
      </c>
      <c r="C1241" s="375">
        <v>16193865000</v>
      </c>
      <c r="D1241" s="375">
        <v>12033100000</v>
      </c>
      <c r="E1241" s="375">
        <v>1368025000</v>
      </c>
      <c r="F1241" s="375">
        <v>13401125000</v>
      </c>
      <c r="G1241" s="375">
        <v>2792740000</v>
      </c>
      <c r="H1241" s="375">
        <v>17.245699999999999</v>
      </c>
    </row>
    <row r="1242" spans="1:8" x14ac:dyDescent="0.25">
      <c r="A1242" s="374" t="s">
        <v>2261</v>
      </c>
      <c r="B1242" s="374" t="s">
        <v>561</v>
      </c>
      <c r="C1242" s="375">
        <v>25065000</v>
      </c>
      <c r="D1242" s="375">
        <v>0</v>
      </c>
      <c r="E1242" s="375">
        <v>0</v>
      </c>
      <c r="F1242" s="375">
        <v>0</v>
      </c>
      <c r="G1242" s="375">
        <v>25065000</v>
      </c>
      <c r="H1242" s="375">
        <v>100</v>
      </c>
    </row>
    <row r="1243" spans="1:8" x14ac:dyDescent="0.25">
      <c r="A1243" s="374" t="s">
        <v>2262</v>
      </c>
      <c r="B1243" s="374" t="s">
        <v>562</v>
      </c>
      <c r="C1243" s="375">
        <v>25065000</v>
      </c>
      <c r="D1243" s="375">
        <v>0</v>
      </c>
      <c r="E1243" s="375">
        <v>0</v>
      </c>
      <c r="F1243" s="375">
        <v>0</v>
      </c>
      <c r="G1243" s="375">
        <v>25065000</v>
      </c>
      <c r="H1243" s="375">
        <v>100</v>
      </c>
    </row>
    <row r="1244" spans="1:8" x14ac:dyDescent="0.25">
      <c r="A1244" s="374" t="s">
        <v>2263</v>
      </c>
      <c r="B1244" s="374" t="s">
        <v>547</v>
      </c>
      <c r="C1244" s="375">
        <v>16168800000</v>
      </c>
      <c r="D1244" s="375">
        <v>12033100000</v>
      </c>
      <c r="E1244" s="375">
        <v>1368025000</v>
      </c>
      <c r="F1244" s="375">
        <v>13401125000</v>
      </c>
      <c r="G1244" s="375">
        <v>2767675000</v>
      </c>
      <c r="H1244" s="375">
        <v>17.1174</v>
      </c>
    </row>
    <row r="1245" spans="1:8" x14ac:dyDescent="0.25">
      <c r="A1245" s="374" t="s">
        <v>2264</v>
      </c>
      <c r="B1245" s="374" t="s">
        <v>1243</v>
      </c>
      <c r="C1245" s="375">
        <v>16168800000</v>
      </c>
      <c r="D1245" s="375">
        <v>12033100000</v>
      </c>
      <c r="E1245" s="375">
        <v>1368025000</v>
      </c>
      <c r="F1245" s="375">
        <v>13401125000</v>
      </c>
      <c r="G1245" s="375">
        <v>2767675000</v>
      </c>
      <c r="H1245" s="375">
        <v>17.1174</v>
      </c>
    </row>
    <row r="1246" spans="1:8" x14ac:dyDescent="0.25">
      <c r="A1246" s="374" t="s">
        <v>2265</v>
      </c>
      <c r="B1246" s="374" t="s">
        <v>543</v>
      </c>
      <c r="C1246" s="375">
        <v>8735000</v>
      </c>
      <c r="D1246" s="375">
        <v>0</v>
      </c>
      <c r="E1246" s="375">
        <v>0</v>
      </c>
      <c r="F1246" s="375">
        <v>0</v>
      </c>
      <c r="G1246" s="375">
        <v>8735000</v>
      </c>
      <c r="H1246" s="375">
        <v>100</v>
      </c>
    </row>
    <row r="1247" spans="1:8" x14ac:dyDescent="0.25">
      <c r="A1247" s="374" t="s">
        <v>2266</v>
      </c>
      <c r="B1247" s="374" t="s">
        <v>544</v>
      </c>
      <c r="C1247" s="375">
        <v>1540000</v>
      </c>
      <c r="D1247" s="375">
        <v>0</v>
      </c>
      <c r="E1247" s="375">
        <v>0</v>
      </c>
      <c r="F1247" s="375">
        <v>0</v>
      </c>
      <c r="G1247" s="375">
        <v>1540000</v>
      </c>
      <c r="H1247" s="375">
        <v>100</v>
      </c>
    </row>
    <row r="1248" spans="1:8" x14ac:dyDescent="0.25">
      <c r="A1248" s="374" t="s">
        <v>2267</v>
      </c>
      <c r="B1248" s="374" t="s">
        <v>551</v>
      </c>
      <c r="C1248" s="375">
        <v>1540000</v>
      </c>
      <c r="D1248" s="375">
        <v>0</v>
      </c>
      <c r="E1248" s="375">
        <v>0</v>
      </c>
      <c r="F1248" s="375">
        <v>0</v>
      </c>
      <c r="G1248" s="375">
        <v>1540000</v>
      </c>
      <c r="H1248" s="375">
        <v>100</v>
      </c>
    </row>
    <row r="1249" spans="1:8" x14ac:dyDescent="0.25">
      <c r="A1249" s="374" t="s">
        <v>2268</v>
      </c>
      <c r="B1249" s="374" t="s">
        <v>553</v>
      </c>
      <c r="C1249" s="375">
        <v>1835000</v>
      </c>
      <c r="D1249" s="375">
        <v>0</v>
      </c>
      <c r="E1249" s="375">
        <v>0</v>
      </c>
      <c r="F1249" s="375">
        <v>0</v>
      </c>
      <c r="G1249" s="375">
        <v>1835000</v>
      </c>
      <c r="H1249" s="375">
        <v>100</v>
      </c>
    </row>
    <row r="1250" spans="1:8" x14ac:dyDescent="0.25">
      <c r="A1250" s="374" t="s">
        <v>2269</v>
      </c>
      <c r="B1250" s="374" t="s">
        <v>555</v>
      </c>
      <c r="C1250" s="375">
        <v>1835000</v>
      </c>
      <c r="D1250" s="375">
        <v>0</v>
      </c>
      <c r="E1250" s="375">
        <v>0</v>
      </c>
      <c r="F1250" s="375">
        <v>0</v>
      </c>
      <c r="G1250" s="375">
        <v>1835000</v>
      </c>
      <c r="H1250" s="375">
        <v>100</v>
      </c>
    </row>
    <row r="1251" spans="1:8" x14ac:dyDescent="0.25">
      <c r="A1251" s="374" t="s">
        <v>2270</v>
      </c>
      <c r="B1251" s="374" t="s">
        <v>556</v>
      </c>
      <c r="C1251" s="375">
        <v>2240000</v>
      </c>
      <c r="D1251" s="375">
        <v>0</v>
      </c>
      <c r="E1251" s="375">
        <v>0</v>
      </c>
      <c r="F1251" s="375">
        <v>0</v>
      </c>
      <c r="G1251" s="375">
        <v>2240000</v>
      </c>
      <c r="H1251" s="375">
        <v>100</v>
      </c>
    </row>
    <row r="1252" spans="1:8" x14ac:dyDescent="0.25">
      <c r="A1252" s="374" t="s">
        <v>2271</v>
      </c>
      <c r="B1252" s="374" t="s">
        <v>557</v>
      </c>
      <c r="C1252" s="375">
        <v>2240000</v>
      </c>
      <c r="D1252" s="375">
        <v>0</v>
      </c>
      <c r="E1252" s="375">
        <v>0</v>
      </c>
      <c r="F1252" s="375">
        <v>0</v>
      </c>
      <c r="G1252" s="375">
        <v>2240000</v>
      </c>
      <c r="H1252" s="375">
        <v>100</v>
      </c>
    </row>
    <row r="1253" spans="1:8" x14ac:dyDescent="0.25">
      <c r="A1253" s="374" t="s">
        <v>2272</v>
      </c>
      <c r="B1253" s="374" t="s">
        <v>558</v>
      </c>
      <c r="C1253" s="375">
        <v>3120000</v>
      </c>
      <c r="D1253" s="375">
        <v>0</v>
      </c>
      <c r="E1253" s="375">
        <v>0</v>
      </c>
      <c r="F1253" s="375">
        <v>0</v>
      </c>
      <c r="G1253" s="375">
        <v>3120000</v>
      </c>
      <c r="H1253" s="375">
        <v>100</v>
      </c>
    </row>
    <row r="1254" spans="1:8" x14ac:dyDescent="0.25">
      <c r="A1254" s="374" t="s">
        <v>2273</v>
      </c>
      <c r="B1254" s="374" t="s">
        <v>560</v>
      </c>
      <c r="C1254" s="375">
        <v>3120000</v>
      </c>
      <c r="D1254" s="375">
        <v>0</v>
      </c>
      <c r="E1254" s="375">
        <v>0</v>
      </c>
      <c r="F1254" s="375">
        <v>0</v>
      </c>
      <c r="G1254" s="375">
        <v>3120000</v>
      </c>
      <c r="H1254" s="375">
        <v>100</v>
      </c>
    </row>
    <row r="1255" spans="1:8" x14ac:dyDescent="0.25">
      <c r="A1255" s="374" t="s">
        <v>2274</v>
      </c>
      <c r="B1255" s="374" t="s">
        <v>2275</v>
      </c>
      <c r="C1255" s="375">
        <v>50000000</v>
      </c>
      <c r="D1255" s="375">
        <v>33198000</v>
      </c>
      <c r="E1255" s="375">
        <v>0</v>
      </c>
      <c r="F1255" s="375">
        <v>33198000</v>
      </c>
      <c r="G1255" s="375">
        <v>16802000</v>
      </c>
      <c r="H1255" s="375">
        <v>33.603999999999999</v>
      </c>
    </row>
    <row r="1256" spans="1:8" x14ac:dyDescent="0.25">
      <c r="A1256" s="374" t="s">
        <v>2276</v>
      </c>
      <c r="B1256" s="374" t="s">
        <v>542</v>
      </c>
      <c r="C1256" s="375">
        <v>4480000</v>
      </c>
      <c r="D1256" s="375">
        <v>4480000</v>
      </c>
      <c r="E1256" s="375">
        <v>0</v>
      </c>
      <c r="F1256" s="375">
        <v>4480000</v>
      </c>
      <c r="G1256" s="375">
        <v>0</v>
      </c>
      <c r="H1256" s="375">
        <v>0</v>
      </c>
    </row>
    <row r="1257" spans="1:8" x14ac:dyDescent="0.25">
      <c r="A1257" s="374" t="s">
        <v>2277</v>
      </c>
      <c r="B1257" s="374" t="s">
        <v>561</v>
      </c>
      <c r="C1257" s="375">
        <v>2480000</v>
      </c>
      <c r="D1257" s="375">
        <v>2480000</v>
      </c>
      <c r="E1257" s="375">
        <v>0</v>
      </c>
      <c r="F1257" s="375">
        <v>2480000</v>
      </c>
      <c r="G1257" s="375">
        <v>0</v>
      </c>
      <c r="H1257" s="375">
        <v>0</v>
      </c>
    </row>
    <row r="1258" spans="1:8" x14ac:dyDescent="0.25">
      <c r="A1258" s="374" t="s">
        <v>2278</v>
      </c>
      <c r="B1258" s="374" t="s">
        <v>562</v>
      </c>
      <c r="C1258" s="375">
        <v>2480000</v>
      </c>
      <c r="D1258" s="375">
        <v>2480000</v>
      </c>
      <c r="E1258" s="375">
        <v>0</v>
      </c>
      <c r="F1258" s="375">
        <v>2480000</v>
      </c>
      <c r="G1258" s="375">
        <v>0</v>
      </c>
      <c r="H1258" s="375">
        <v>0</v>
      </c>
    </row>
    <row r="1259" spans="1:8" x14ac:dyDescent="0.25">
      <c r="A1259" s="374" t="s">
        <v>2279</v>
      </c>
      <c r="B1259" s="374" t="s">
        <v>547</v>
      </c>
      <c r="C1259" s="375">
        <v>2000000</v>
      </c>
      <c r="D1259" s="375">
        <v>2000000</v>
      </c>
      <c r="E1259" s="375">
        <v>0</v>
      </c>
      <c r="F1259" s="375">
        <v>2000000</v>
      </c>
      <c r="G1259" s="375">
        <v>0</v>
      </c>
      <c r="H1259" s="375">
        <v>0</v>
      </c>
    </row>
    <row r="1260" spans="1:8" x14ac:dyDescent="0.25">
      <c r="A1260" s="374" t="s">
        <v>2280</v>
      </c>
      <c r="B1260" s="374" t="s">
        <v>1243</v>
      </c>
      <c r="C1260" s="375">
        <v>1700000</v>
      </c>
      <c r="D1260" s="375">
        <v>1700000</v>
      </c>
      <c r="E1260" s="375">
        <v>0</v>
      </c>
      <c r="F1260" s="375">
        <v>1700000</v>
      </c>
      <c r="G1260" s="375">
        <v>0</v>
      </c>
      <c r="H1260" s="375">
        <v>0</v>
      </c>
    </row>
    <row r="1261" spans="1:8" x14ac:dyDescent="0.25">
      <c r="A1261" s="374" t="s">
        <v>2281</v>
      </c>
      <c r="B1261" s="374" t="s">
        <v>592</v>
      </c>
      <c r="C1261" s="375">
        <v>300000</v>
      </c>
      <c r="D1261" s="375">
        <v>300000</v>
      </c>
      <c r="E1261" s="375">
        <v>0</v>
      </c>
      <c r="F1261" s="375">
        <v>300000</v>
      </c>
      <c r="G1261" s="375">
        <v>0</v>
      </c>
      <c r="H1261" s="375">
        <v>0</v>
      </c>
    </row>
    <row r="1262" spans="1:8" x14ac:dyDescent="0.25">
      <c r="A1262" s="374" t="s">
        <v>2282</v>
      </c>
      <c r="B1262" s="374" t="s">
        <v>543</v>
      </c>
      <c r="C1262" s="375">
        <v>45520000</v>
      </c>
      <c r="D1262" s="375">
        <v>28718000</v>
      </c>
      <c r="E1262" s="375">
        <v>0</v>
      </c>
      <c r="F1262" s="375">
        <v>28718000</v>
      </c>
      <c r="G1262" s="375">
        <v>16802000</v>
      </c>
      <c r="H1262" s="375">
        <v>36.911200000000001</v>
      </c>
    </row>
    <row r="1263" spans="1:8" x14ac:dyDescent="0.25">
      <c r="A1263" s="374" t="s">
        <v>2283</v>
      </c>
      <c r="B1263" s="374" t="s">
        <v>544</v>
      </c>
      <c r="C1263" s="375">
        <v>1809000</v>
      </c>
      <c r="D1263" s="375">
        <v>1809000</v>
      </c>
      <c r="E1263" s="375">
        <v>0</v>
      </c>
      <c r="F1263" s="375">
        <v>1809000</v>
      </c>
      <c r="G1263" s="375">
        <v>0</v>
      </c>
      <c r="H1263" s="375">
        <v>0</v>
      </c>
    </row>
    <row r="1264" spans="1:8" x14ac:dyDescent="0.25">
      <c r="A1264" s="374" t="s">
        <v>2284</v>
      </c>
      <c r="B1264" s="374" t="s">
        <v>551</v>
      </c>
      <c r="C1264" s="375">
        <v>1809000</v>
      </c>
      <c r="D1264" s="375">
        <v>1809000</v>
      </c>
      <c r="E1264" s="375">
        <v>0</v>
      </c>
      <c r="F1264" s="375">
        <v>1809000</v>
      </c>
      <c r="G1264" s="375">
        <v>0</v>
      </c>
      <c r="H1264" s="375">
        <v>0</v>
      </c>
    </row>
    <row r="1265" spans="1:8" x14ac:dyDescent="0.25">
      <c r="A1265" s="374" t="s">
        <v>2285</v>
      </c>
      <c r="B1265" s="374" t="s">
        <v>593</v>
      </c>
      <c r="C1265" s="375">
        <v>8600000</v>
      </c>
      <c r="D1265" s="375">
        <v>7100000</v>
      </c>
      <c r="E1265" s="375">
        <v>0</v>
      </c>
      <c r="F1265" s="375">
        <v>7100000</v>
      </c>
      <c r="G1265" s="375">
        <v>1500000</v>
      </c>
      <c r="H1265" s="375">
        <v>17.4419</v>
      </c>
    </row>
    <row r="1266" spans="1:8" x14ac:dyDescent="0.25">
      <c r="A1266" s="374" t="s">
        <v>2286</v>
      </c>
      <c r="B1266" s="374" t="s">
        <v>620</v>
      </c>
      <c r="C1266" s="375">
        <v>8300000</v>
      </c>
      <c r="D1266" s="375">
        <v>6800000</v>
      </c>
      <c r="E1266" s="375">
        <v>0</v>
      </c>
      <c r="F1266" s="375">
        <v>6800000</v>
      </c>
      <c r="G1266" s="375">
        <v>1500000</v>
      </c>
      <c r="H1266" s="375">
        <v>18.072299999999998</v>
      </c>
    </row>
    <row r="1267" spans="1:8" x14ac:dyDescent="0.25">
      <c r="A1267" s="374" t="s">
        <v>2287</v>
      </c>
      <c r="B1267" s="374" t="s">
        <v>615</v>
      </c>
      <c r="C1267" s="375">
        <v>300000</v>
      </c>
      <c r="D1267" s="375">
        <v>300000</v>
      </c>
      <c r="E1267" s="375">
        <v>0</v>
      </c>
      <c r="F1267" s="375">
        <v>300000</v>
      </c>
      <c r="G1267" s="375">
        <v>0</v>
      </c>
      <c r="H1267" s="375">
        <v>0</v>
      </c>
    </row>
    <row r="1268" spans="1:8" x14ac:dyDescent="0.25">
      <c r="A1268" s="374" t="s">
        <v>2288</v>
      </c>
      <c r="B1268" s="374" t="s">
        <v>553</v>
      </c>
      <c r="C1268" s="375">
        <v>2811000</v>
      </c>
      <c r="D1268" s="375">
        <v>2761000</v>
      </c>
      <c r="E1268" s="375">
        <v>0</v>
      </c>
      <c r="F1268" s="375">
        <v>2761000</v>
      </c>
      <c r="G1268" s="375">
        <v>50000</v>
      </c>
      <c r="H1268" s="375">
        <v>1.7786999999999999</v>
      </c>
    </row>
    <row r="1269" spans="1:8" x14ac:dyDescent="0.25">
      <c r="A1269" s="374" t="s">
        <v>2289</v>
      </c>
      <c r="B1269" s="374" t="s">
        <v>555</v>
      </c>
      <c r="C1269" s="375">
        <v>2811000</v>
      </c>
      <c r="D1269" s="375">
        <v>2761000</v>
      </c>
      <c r="E1269" s="375">
        <v>0</v>
      </c>
      <c r="F1269" s="375">
        <v>2761000</v>
      </c>
      <c r="G1269" s="375">
        <v>50000</v>
      </c>
      <c r="H1269" s="375">
        <v>1.7786999999999999</v>
      </c>
    </row>
    <row r="1270" spans="1:8" x14ac:dyDescent="0.25">
      <c r="A1270" s="374" t="s">
        <v>2290</v>
      </c>
      <c r="B1270" s="374" t="s">
        <v>564</v>
      </c>
      <c r="C1270" s="375">
        <v>2700000</v>
      </c>
      <c r="D1270" s="375">
        <v>0</v>
      </c>
      <c r="E1270" s="375">
        <v>0</v>
      </c>
      <c r="F1270" s="375">
        <v>0</v>
      </c>
      <c r="G1270" s="375">
        <v>2700000</v>
      </c>
      <c r="H1270" s="375">
        <v>100</v>
      </c>
    </row>
    <row r="1271" spans="1:8" x14ac:dyDescent="0.25">
      <c r="A1271" s="374" t="s">
        <v>2291</v>
      </c>
      <c r="B1271" s="374" t="s">
        <v>565</v>
      </c>
      <c r="C1271" s="375">
        <v>2700000</v>
      </c>
      <c r="D1271" s="375">
        <v>0</v>
      </c>
      <c r="E1271" s="375">
        <v>0</v>
      </c>
      <c r="F1271" s="375">
        <v>0</v>
      </c>
      <c r="G1271" s="375">
        <v>2700000</v>
      </c>
      <c r="H1271" s="375">
        <v>100</v>
      </c>
    </row>
    <row r="1272" spans="1:8" x14ac:dyDescent="0.25">
      <c r="A1272" s="374" t="s">
        <v>2292</v>
      </c>
      <c r="B1272" s="374" t="s">
        <v>629</v>
      </c>
      <c r="C1272" s="375">
        <v>4800000</v>
      </c>
      <c r="D1272" s="375">
        <v>800000</v>
      </c>
      <c r="E1272" s="375">
        <v>0</v>
      </c>
      <c r="F1272" s="375">
        <v>800000</v>
      </c>
      <c r="G1272" s="375">
        <v>4000000</v>
      </c>
      <c r="H1272" s="375">
        <v>83.333299999999994</v>
      </c>
    </row>
    <row r="1273" spans="1:8" x14ac:dyDescent="0.25">
      <c r="A1273" s="374" t="s">
        <v>2293</v>
      </c>
      <c r="B1273" s="374" t="s">
        <v>630</v>
      </c>
      <c r="C1273" s="375">
        <v>4800000</v>
      </c>
      <c r="D1273" s="375">
        <v>800000</v>
      </c>
      <c r="E1273" s="375">
        <v>0</v>
      </c>
      <c r="F1273" s="375">
        <v>800000</v>
      </c>
      <c r="G1273" s="375">
        <v>4000000</v>
      </c>
      <c r="H1273" s="375">
        <v>83.333299999999994</v>
      </c>
    </row>
    <row r="1274" spans="1:8" x14ac:dyDescent="0.25">
      <c r="A1274" s="374" t="s">
        <v>2294</v>
      </c>
      <c r="B1274" s="374" t="s">
        <v>556</v>
      </c>
      <c r="C1274" s="375">
        <v>4470000</v>
      </c>
      <c r="D1274" s="375">
        <v>2988000</v>
      </c>
      <c r="E1274" s="375">
        <v>0</v>
      </c>
      <c r="F1274" s="375">
        <v>2988000</v>
      </c>
      <c r="G1274" s="375">
        <v>1482000</v>
      </c>
      <c r="H1274" s="375">
        <v>33.154400000000003</v>
      </c>
    </row>
    <row r="1275" spans="1:8" x14ac:dyDescent="0.25">
      <c r="A1275" s="374" t="s">
        <v>2295</v>
      </c>
      <c r="B1275" s="374" t="s">
        <v>557</v>
      </c>
      <c r="C1275" s="375">
        <v>1370000</v>
      </c>
      <c r="D1275" s="375">
        <v>720000</v>
      </c>
      <c r="E1275" s="375">
        <v>0</v>
      </c>
      <c r="F1275" s="375">
        <v>720000</v>
      </c>
      <c r="G1275" s="375">
        <v>650000</v>
      </c>
      <c r="H1275" s="375">
        <v>47.445300000000003</v>
      </c>
    </row>
    <row r="1276" spans="1:8" x14ac:dyDescent="0.25">
      <c r="A1276" s="374" t="s">
        <v>2296</v>
      </c>
      <c r="B1276" s="374" t="s">
        <v>617</v>
      </c>
      <c r="C1276" s="375">
        <v>3100000</v>
      </c>
      <c r="D1276" s="375">
        <v>2268000</v>
      </c>
      <c r="E1276" s="375">
        <v>0</v>
      </c>
      <c r="F1276" s="375">
        <v>2268000</v>
      </c>
      <c r="G1276" s="375">
        <v>832000</v>
      </c>
      <c r="H1276" s="375">
        <v>26.838699999999999</v>
      </c>
    </row>
    <row r="1277" spans="1:8" x14ac:dyDescent="0.25">
      <c r="A1277" s="374" t="s">
        <v>2297</v>
      </c>
      <c r="B1277" s="374" t="s">
        <v>634</v>
      </c>
      <c r="C1277" s="375">
        <v>6000000</v>
      </c>
      <c r="D1277" s="375">
        <v>4500000</v>
      </c>
      <c r="E1277" s="375">
        <v>0</v>
      </c>
      <c r="F1277" s="375">
        <v>4500000</v>
      </c>
      <c r="G1277" s="375">
        <v>1500000</v>
      </c>
      <c r="H1277" s="375">
        <v>25</v>
      </c>
    </row>
    <row r="1278" spans="1:8" x14ac:dyDescent="0.25">
      <c r="A1278" s="374" t="s">
        <v>2298</v>
      </c>
      <c r="B1278" s="374" t="s">
        <v>635</v>
      </c>
      <c r="C1278" s="375">
        <v>6000000</v>
      </c>
      <c r="D1278" s="375">
        <v>4500000</v>
      </c>
      <c r="E1278" s="375">
        <v>0</v>
      </c>
      <c r="F1278" s="375">
        <v>4500000</v>
      </c>
      <c r="G1278" s="375">
        <v>1500000</v>
      </c>
      <c r="H1278" s="375">
        <v>25</v>
      </c>
    </row>
    <row r="1279" spans="1:8" x14ac:dyDescent="0.25">
      <c r="A1279" s="374" t="s">
        <v>2299</v>
      </c>
      <c r="B1279" s="374" t="s">
        <v>558</v>
      </c>
      <c r="C1279" s="375">
        <v>4350000</v>
      </c>
      <c r="D1279" s="375">
        <v>3180000</v>
      </c>
      <c r="E1279" s="375">
        <v>0</v>
      </c>
      <c r="F1279" s="375">
        <v>3180000</v>
      </c>
      <c r="G1279" s="375">
        <v>1170000</v>
      </c>
      <c r="H1279" s="375">
        <v>26.896599999999999</v>
      </c>
    </row>
    <row r="1280" spans="1:8" x14ac:dyDescent="0.25">
      <c r="A1280" s="374" t="s">
        <v>2300</v>
      </c>
      <c r="B1280" s="374" t="s">
        <v>559</v>
      </c>
      <c r="C1280" s="375">
        <v>4350000</v>
      </c>
      <c r="D1280" s="375">
        <v>3180000</v>
      </c>
      <c r="E1280" s="375">
        <v>0</v>
      </c>
      <c r="F1280" s="375">
        <v>3180000</v>
      </c>
      <c r="G1280" s="375">
        <v>1170000</v>
      </c>
      <c r="H1280" s="375">
        <v>26.896599999999999</v>
      </c>
    </row>
    <row r="1281" spans="1:8" x14ac:dyDescent="0.25">
      <c r="A1281" s="374" t="s">
        <v>2301</v>
      </c>
      <c r="B1281" s="374" t="s">
        <v>566</v>
      </c>
      <c r="C1281" s="375">
        <v>6980000</v>
      </c>
      <c r="D1281" s="375">
        <v>2580000</v>
      </c>
      <c r="E1281" s="375">
        <v>0</v>
      </c>
      <c r="F1281" s="375">
        <v>2580000</v>
      </c>
      <c r="G1281" s="375">
        <v>4400000</v>
      </c>
      <c r="H1281" s="375">
        <v>63.037199999999999</v>
      </c>
    </row>
    <row r="1282" spans="1:8" x14ac:dyDescent="0.25">
      <c r="A1282" s="374" t="s">
        <v>2302</v>
      </c>
      <c r="B1282" s="374" t="s">
        <v>618</v>
      </c>
      <c r="C1282" s="375">
        <v>6080000</v>
      </c>
      <c r="D1282" s="375">
        <v>1680000</v>
      </c>
      <c r="E1282" s="375">
        <v>0</v>
      </c>
      <c r="F1282" s="375">
        <v>1680000</v>
      </c>
      <c r="G1282" s="375">
        <v>4400000</v>
      </c>
      <c r="H1282" s="375">
        <v>72.368399999999994</v>
      </c>
    </row>
    <row r="1283" spans="1:8" x14ac:dyDescent="0.25">
      <c r="A1283" s="374" t="s">
        <v>2303</v>
      </c>
      <c r="B1283" s="374" t="s">
        <v>1325</v>
      </c>
      <c r="C1283" s="375">
        <v>900000</v>
      </c>
      <c r="D1283" s="375">
        <v>900000</v>
      </c>
      <c r="E1283" s="375">
        <v>0</v>
      </c>
      <c r="F1283" s="375">
        <v>900000</v>
      </c>
      <c r="G1283" s="375">
        <v>0</v>
      </c>
      <c r="H1283" s="375">
        <v>0</v>
      </c>
    </row>
    <row r="1284" spans="1:8" x14ac:dyDescent="0.25">
      <c r="A1284" s="374" t="s">
        <v>2304</v>
      </c>
      <c r="B1284" s="374" t="s">
        <v>636</v>
      </c>
      <c r="C1284" s="375">
        <v>3000000</v>
      </c>
      <c r="D1284" s="375">
        <v>3000000</v>
      </c>
      <c r="E1284" s="375">
        <v>0</v>
      </c>
      <c r="F1284" s="375">
        <v>3000000</v>
      </c>
      <c r="G1284" s="375">
        <v>0</v>
      </c>
      <c r="H1284" s="375">
        <v>0</v>
      </c>
    </row>
    <row r="1285" spans="1:8" x14ac:dyDescent="0.25">
      <c r="A1285" s="374" t="s">
        <v>2305</v>
      </c>
      <c r="B1285" s="374" t="s">
        <v>637</v>
      </c>
      <c r="C1285" s="375">
        <v>3000000</v>
      </c>
      <c r="D1285" s="375">
        <v>3000000</v>
      </c>
      <c r="E1285" s="375">
        <v>0</v>
      </c>
      <c r="F1285" s="375">
        <v>3000000</v>
      </c>
      <c r="G1285" s="375">
        <v>0</v>
      </c>
      <c r="H1285" s="375">
        <v>0</v>
      </c>
    </row>
    <row r="1286" spans="1:8" x14ac:dyDescent="0.25">
      <c r="A1286" s="374" t="s">
        <v>2306</v>
      </c>
      <c r="B1286" s="374" t="s">
        <v>2307</v>
      </c>
      <c r="C1286" s="375">
        <v>25000000</v>
      </c>
      <c r="D1286" s="375">
        <v>24827500</v>
      </c>
      <c r="E1286" s="375">
        <v>0</v>
      </c>
      <c r="F1286" s="375">
        <v>24827500</v>
      </c>
      <c r="G1286" s="375">
        <v>172500</v>
      </c>
      <c r="H1286" s="375">
        <v>0.69</v>
      </c>
    </row>
    <row r="1287" spans="1:8" x14ac:dyDescent="0.25">
      <c r="A1287" s="374" t="s">
        <v>2308</v>
      </c>
      <c r="B1287" s="374" t="s">
        <v>542</v>
      </c>
      <c r="C1287" s="375">
        <v>2100000</v>
      </c>
      <c r="D1287" s="375">
        <v>2100000</v>
      </c>
      <c r="E1287" s="375">
        <v>0</v>
      </c>
      <c r="F1287" s="375">
        <v>2100000</v>
      </c>
      <c r="G1287" s="375">
        <v>0</v>
      </c>
      <c r="H1287" s="375">
        <v>0</v>
      </c>
    </row>
    <row r="1288" spans="1:8" x14ac:dyDescent="0.25">
      <c r="A1288" s="374" t="s">
        <v>2309</v>
      </c>
      <c r="B1288" s="374" t="s">
        <v>561</v>
      </c>
      <c r="C1288" s="375">
        <v>2100000</v>
      </c>
      <c r="D1288" s="375">
        <v>2100000</v>
      </c>
      <c r="E1288" s="375">
        <v>0</v>
      </c>
      <c r="F1288" s="375">
        <v>2100000</v>
      </c>
      <c r="G1288" s="375">
        <v>0</v>
      </c>
      <c r="H1288" s="375">
        <v>0</v>
      </c>
    </row>
    <row r="1289" spans="1:8" x14ac:dyDescent="0.25">
      <c r="A1289" s="374" t="s">
        <v>2310</v>
      </c>
      <c r="B1289" s="374" t="s">
        <v>562</v>
      </c>
      <c r="C1289" s="375">
        <v>2100000</v>
      </c>
      <c r="D1289" s="375">
        <v>2100000</v>
      </c>
      <c r="E1289" s="375">
        <v>0</v>
      </c>
      <c r="F1289" s="375">
        <v>2100000</v>
      </c>
      <c r="G1289" s="375">
        <v>0</v>
      </c>
      <c r="H1289" s="375">
        <v>0</v>
      </c>
    </row>
    <row r="1290" spans="1:8" x14ac:dyDescent="0.25">
      <c r="A1290" s="374" t="s">
        <v>2311</v>
      </c>
      <c r="B1290" s="374" t="s">
        <v>543</v>
      </c>
      <c r="C1290" s="375">
        <v>22900000</v>
      </c>
      <c r="D1290" s="375">
        <v>22727500</v>
      </c>
      <c r="E1290" s="375">
        <v>0</v>
      </c>
      <c r="F1290" s="375">
        <v>22727500</v>
      </c>
      <c r="G1290" s="375">
        <v>172500</v>
      </c>
      <c r="H1290" s="375">
        <v>0.75329999999999997</v>
      </c>
    </row>
    <row r="1291" spans="1:8" x14ac:dyDescent="0.25">
      <c r="A1291" s="374" t="s">
        <v>2312</v>
      </c>
      <c r="B1291" s="374" t="s">
        <v>544</v>
      </c>
      <c r="C1291" s="375">
        <v>1968000</v>
      </c>
      <c r="D1291" s="375">
        <v>1968000</v>
      </c>
      <c r="E1291" s="375">
        <v>0</v>
      </c>
      <c r="F1291" s="375">
        <v>1968000</v>
      </c>
      <c r="G1291" s="375">
        <v>0</v>
      </c>
      <c r="H1291" s="375">
        <v>0</v>
      </c>
    </row>
    <row r="1292" spans="1:8" x14ac:dyDescent="0.25">
      <c r="A1292" s="374" t="s">
        <v>2313</v>
      </c>
      <c r="B1292" s="374" t="s">
        <v>551</v>
      </c>
      <c r="C1292" s="375">
        <v>1968000</v>
      </c>
      <c r="D1292" s="375">
        <v>1968000</v>
      </c>
      <c r="E1292" s="375">
        <v>0</v>
      </c>
      <c r="F1292" s="375">
        <v>1968000</v>
      </c>
      <c r="G1292" s="375">
        <v>0</v>
      </c>
      <c r="H1292" s="375">
        <v>0</v>
      </c>
    </row>
    <row r="1293" spans="1:8" x14ac:dyDescent="0.25">
      <c r="A1293" s="374" t="s">
        <v>2314</v>
      </c>
      <c r="B1293" s="374" t="s">
        <v>553</v>
      </c>
      <c r="C1293" s="375">
        <v>1532000</v>
      </c>
      <c r="D1293" s="375">
        <v>1479500</v>
      </c>
      <c r="E1293" s="375">
        <v>0</v>
      </c>
      <c r="F1293" s="375">
        <v>1479500</v>
      </c>
      <c r="G1293" s="375">
        <v>52500</v>
      </c>
      <c r="H1293" s="375">
        <v>3.4268999999999998</v>
      </c>
    </row>
    <row r="1294" spans="1:8" x14ac:dyDescent="0.25">
      <c r="A1294" s="374" t="s">
        <v>2315</v>
      </c>
      <c r="B1294" s="374" t="s">
        <v>555</v>
      </c>
      <c r="C1294" s="375">
        <v>1532000</v>
      </c>
      <c r="D1294" s="375">
        <v>1479500</v>
      </c>
      <c r="E1294" s="375">
        <v>0</v>
      </c>
      <c r="F1294" s="375">
        <v>1479500</v>
      </c>
      <c r="G1294" s="375">
        <v>52500</v>
      </c>
      <c r="H1294" s="375">
        <v>3.4268999999999998</v>
      </c>
    </row>
    <row r="1295" spans="1:8" x14ac:dyDescent="0.25">
      <c r="A1295" s="374" t="s">
        <v>2316</v>
      </c>
      <c r="B1295" s="374" t="s">
        <v>556</v>
      </c>
      <c r="C1295" s="375">
        <v>8160000</v>
      </c>
      <c r="D1295" s="375">
        <v>8160000</v>
      </c>
      <c r="E1295" s="375">
        <v>0</v>
      </c>
      <c r="F1295" s="375">
        <v>8160000</v>
      </c>
      <c r="G1295" s="375">
        <v>0</v>
      </c>
      <c r="H1295" s="375">
        <v>0</v>
      </c>
    </row>
    <row r="1296" spans="1:8" x14ac:dyDescent="0.25">
      <c r="A1296" s="374" t="s">
        <v>2317</v>
      </c>
      <c r="B1296" s="374" t="s">
        <v>617</v>
      </c>
      <c r="C1296" s="375">
        <v>8160000</v>
      </c>
      <c r="D1296" s="375">
        <v>8160000</v>
      </c>
      <c r="E1296" s="375">
        <v>0</v>
      </c>
      <c r="F1296" s="375">
        <v>8160000</v>
      </c>
      <c r="G1296" s="375">
        <v>0</v>
      </c>
      <c r="H1296" s="375">
        <v>0</v>
      </c>
    </row>
    <row r="1297" spans="1:8" x14ac:dyDescent="0.25">
      <c r="A1297" s="374" t="s">
        <v>2318</v>
      </c>
      <c r="B1297" s="374" t="s">
        <v>566</v>
      </c>
      <c r="C1297" s="375">
        <v>11240000</v>
      </c>
      <c r="D1297" s="375">
        <v>11120000</v>
      </c>
      <c r="E1297" s="375">
        <v>0</v>
      </c>
      <c r="F1297" s="375">
        <v>11120000</v>
      </c>
      <c r="G1297" s="375">
        <v>120000</v>
      </c>
      <c r="H1297" s="375">
        <v>1.0676000000000001</v>
      </c>
    </row>
    <row r="1298" spans="1:8" x14ac:dyDescent="0.25">
      <c r="A1298" s="374" t="s">
        <v>2319</v>
      </c>
      <c r="B1298" s="374" t="s">
        <v>618</v>
      </c>
      <c r="C1298" s="375">
        <v>8240000</v>
      </c>
      <c r="D1298" s="375">
        <v>8120000</v>
      </c>
      <c r="E1298" s="375">
        <v>0</v>
      </c>
      <c r="F1298" s="375">
        <v>8120000</v>
      </c>
      <c r="G1298" s="375">
        <v>120000</v>
      </c>
      <c r="H1298" s="375">
        <v>1.4562999999999999</v>
      </c>
    </row>
    <row r="1299" spans="1:8" x14ac:dyDescent="0.25">
      <c r="A1299" s="374" t="s">
        <v>2320</v>
      </c>
      <c r="B1299" s="374" t="s">
        <v>1325</v>
      </c>
      <c r="C1299" s="375">
        <v>3000000</v>
      </c>
      <c r="D1299" s="375">
        <v>3000000</v>
      </c>
      <c r="E1299" s="375">
        <v>0</v>
      </c>
      <c r="F1299" s="375">
        <v>3000000</v>
      </c>
      <c r="G1299" s="375">
        <v>0</v>
      </c>
      <c r="H1299" s="375">
        <v>0</v>
      </c>
    </row>
    <row r="1300" spans="1:8" x14ac:dyDescent="0.25">
      <c r="A1300" s="374" t="s">
        <v>2321</v>
      </c>
      <c r="B1300" s="374" t="s">
        <v>2322</v>
      </c>
      <c r="C1300" s="375">
        <v>150000000</v>
      </c>
      <c r="D1300" s="375">
        <v>141953000</v>
      </c>
      <c r="E1300" s="375">
        <v>0</v>
      </c>
      <c r="F1300" s="375">
        <v>141953000</v>
      </c>
      <c r="G1300" s="375">
        <v>8047000</v>
      </c>
      <c r="H1300" s="375">
        <v>5.3647</v>
      </c>
    </row>
    <row r="1301" spans="1:8" x14ac:dyDescent="0.25">
      <c r="A1301" s="374" t="s">
        <v>2323</v>
      </c>
      <c r="B1301" s="374" t="s">
        <v>542</v>
      </c>
      <c r="C1301" s="375">
        <v>8030000</v>
      </c>
      <c r="D1301" s="375">
        <v>7830000</v>
      </c>
      <c r="E1301" s="375">
        <v>0</v>
      </c>
      <c r="F1301" s="375">
        <v>7830000</v>
      </c>
      <c r="G1301" s="375">
        <v>200000</v>
      </c>
      <c r="H1301" s="375">
        <v>2.4906999999999999</v>
      </c>
    </row>
    <row r="1302" spans="1:8" x14ac:dyDescent="0.25">
      <c r="A1302" s="374" t="s">
        <v>2324</v>
      </c>
      <c r="B1302" s="374" t="s">
        <v>561</v>
      </c>
      <c r="C1302" s="375">
        <v>7550000</v>
      </c>
      <c r="D1302" s="375">
        <v>7350000</v>
      </c>
      <c r="E1302" s="375">
        <v>0</v>
      </c>
      <c r="F1302" s="375">
        <v>7350000</v>
      </c>
      <c r="G1302" s="375">
        <v>200000</v>
      </c>
      <c r="H1302" s="375">
        <v>2.649</v>
      </c>
    </row>
    <row r="1303" spans="1:8" x14ac:dyDescent="0.25">
      <c r="A1303" s="374" t="s">
        <v>2325</v>
      </c>
      <c r="B1303" s="374" t="s">
        <v>562</v>
      </c>
      <c r="C1303" s="375">
        <v>7350000</v>
      </c>
      <c r="D1303" s="375">
        <v>7350000</v>
      </c>
      <c r="E1303" s="375">
        <v>0</v>
      </c>
      <c r="F1303" s="375">
        <v>7350000</v>
      </c>
      <c r="G1303" s="375">
        <v>0</v>
      </c>
      <c r="H1303" s="375">
        <v>0</v>
      </c>
    </row>
    <row r="1304" spans="1:8" x14ac:dyDescent="0.25">
      <c r="A1304" s="374" t="s">
        <v>2326</v>
      </c>
      <c r="B1304" s="374" t="s">
        <v>572</v>
      </c>
      <c r="C1304" s="375">
        <v>200000</v>
      </c>
      <c r="D1304" s="375">
        <v>0</v>
      </c>
      <c r="E1304" s="375">
        <v>0</v>
      </c>
      <c r="F1304" s="375">
        <v>0</v>
      </c>
      <c r="G1304" s="375">
        <v>200000</v>
      </c>
      <c r="H1304" s="375">
        <v>100</v>
      </c>
    </row>
    <row r="1305" spans="1:8" x14ac:dyDescent="0.25">
      <c r="A1305" s="374" t="s">
        <v>2327</v>
      </c>
      <c r="B1305" s="374" t="s">
        <v>547</v>
      </c>
      <c r="C1305" s="375">
        <v>480000</v>
      </c>
      <c r="D1305" s="375">
        <v>480000</v>
      </c>
      <c r="E1305" s="375">
        <v>0</v>
      </c>
      <c r="F1305" s="375">
        <v>480000</v>
      </c>
      <c r="G1305" s="375">
        <v>0</v>
      </c>
      <c r="H1305" s="375">
        <v>0</v>
      </c>
    </row>
    <row r="1306" spans="1:8" x14ac:dyDescent="0.25">
      <c r="A1306" s="374" t="s">
        <v>2328</v>
      </c>
      <c r="B1306" s="374" t="s">
        <v>592</v>
      </c>
      <c r="C1306" s="375">
        <v>480000</v>
      </c>
      <c r="D1306" s="375">
        <v>480000</v>
      </c>
      <c r="E1306" s="375">
        <v>0</v>
      </c>
      <c r="F1306" s="375">
        <v>480000</v>
      </c>
      <c r="G1306" s="375">
        <v>0</v>
      </c>
      <c r="H1306" s="375">
        <v>0</v>
      </c>
    </row>
    <row r="1307" spans="1:8" x14ac:dyDescent="0.25">
      <c r="A1307" s="374" t="s">
        <v>2329</v>
      </c>
      <c r="B1307" s="374" t="s">
        <v>543</v>
      </c>
      <c r="C1307" s="375">
        <v>141970000</v>
      </c>
      <c r="D1307" s="375">
        <v>134123000</v>
      </c>
      <c r="E1307" s="375">
        <v>0</v>
      </c>
      <c r="F1307" s="375">
        <v>134123000</v>
      </c>
      <c r="G1307" s="375">
        <v>7847000</v>
      </c>
      <c r="H1307" s="375">
        <v>5.5271999999999997</v>
      </c>
    </row>
    <row r="1308" spans="1:8" x14ac:dyDescent="0.25">
      <c r="A1308" s="374" t="s">
        <v>2330</v>
      </c>
      <c r="B1308" s="374" t="s">
        <v>544</v>
      </c>
      <c r="C1308" s="375">
        <v>6440500</v>
      </c>
      <c r="D1308" s="375">
        <v>6412500</v>
      </c>
      <c r="E1308" s="375">
        <v>0</v>
      </c>
      <c r="F1308" s="375">
        <v>6412500</v>
      </c>
      <c r="G1308" s="375">
        <v>28000</v>
      </c>
      <c r="H1308" s="375">
        <v>0.43469999999999998</v>
      </c>
    </row>
    <row r="1309" spans="1:8" x14ac:dyDescent="0.25">
      <c r="A1309" s="374" t="s">
        <v>2331</v>
      </c>
      <c r="B1309" s="374" t="s">
        <v>551</v>
      </c>
      <c r="C1309" s="375">
        <v>6440500</v>
      </c>
      <c r="D1309" s="375">
        <v>6412500</v>
      </c>
      <c r="E1309" s="375">
        <v>0</v>
      </c>
      <c r="F1309" s="375">
        <v>6412500</v>
      </c>
      <c r="G1309" s="375">
        <v>28000</v>
      </c>
      <c r="H1309" s="375">
        <v>0.43469999999999998</v>
      </c>
    </row>
    <row r="1310" spans="1:8" x14ac:dyDescent="0.25">
      <c r="A1310" s="374" t="s">
        <v>2332</v>
      </c>
      <c r="B1310" s="374" t="s">
        <v>593</v>
      </c>
      <c r="C1310" s="375">
        <v>800000</v>
      </c>
      <c r="D1310" s="375">
        <v>800000</v>
      </c>
      <c r="E1310" s="375">
        <v>0</v>
      </c>
      <c r="F1310" s="375">
        <v>800000</v>
      </c>
      <c r="G1310" s="375">
        <v>0</v>
      </c>
      <c r="H1310" s="375">
        <v>0</v>
      </c>
    </row>
    <row r="1311" spans="1:8" x14ac:dyDescent="0.25">
      <c r="A1311" s="374" t="s">
        <v>2333</v>
      </c>
      <c r="B1311" s="374" t="s">
        <v>615</v>
      </c>
      <c r="C1311" s="375">
        <v>800000</v>
      </c>
      <c r="D1311" s="375">
        <v>800000</v>
      </c>
      <c r="E1311" s="375">
        <v>0</v>
      </c>
      <c r="F1311" s="375">
        <v>800000</v>
      </c>
      <c r="G1311" s="375">
        <v>0</v>
      </c>
      <c r="H1311" s="375">
        <v>0</v>
      </c>
    </row>
    <row r="1312" spans="1:8" x14ac:dyDescent="0.25">
      <c r="A1312" s="374" t="s">
        <v>2334</v>
      </c>
      <c r="B1312" s="374" t="s">
        <v>546</v>
      </c>
      <c r="C1312" s="375">
        <v>0</v>
      </c>
      <c r="D1312" s="375">
        <v>0</v>
      </c>
      <c r="E1312" s="375">
        <v>0</v>
      </c>
      <c r="F1312" s="375">
        <v>0</v>
      </c>
      <c r="G1312" s="375">
        <v>0</v>
      </c>
      <c r="H1312" s="375">
        <v>0</v>
      </c>
    </row>
    <row r="1313" spans="1:8" x14ac:dyDescent="0.25">
      <c r="A1313" s="374" t="s">
        <v>2335</v>
      </c>
      <c r="B1313" s="374" t="s">
        <v>621</v>
      </c>
      <c r="C1313" s="375">
        <v>0</v>
      </c>
      <c r="D1313" s="375">
        <v>0</v>
      </c>
      <c r="E1313" s="375">
        <v>0</v>
      </c>
      <c r="F1313" s="375">
        <v>0</v>
      </c>
      <c r="G1313" s="375">
        <v>0</v>
      </c>
      <c r="H1313" s="375">
        <v>0</v>
      </c>
    </row>
    <row r="1314" spans="1:8" x14ac:dyDescent="0.25">
      <c r="A1314" s="374" t="s">
        <v>2336</v>
      </c>
      <c r="B1314" s="374" t="s">
        <v>553</v>
      </c>
      <c r="C1314" s="375">
        <v>8239500</v>
      </c>
      <c r="D1314" s="375">
        <v>7827500</v>
      </c>
      <c r="E1314" s="375">
        <v>0</v>
      </c>
      <c r="F1314" s="375">
        <v>7827500</v>
      </c>
      <c r="G1314" s="375">
        <v>412000</v>
      </c>
      <c r="H1314" s="375">
        <v>5.0003000000000002</v>
      </c>
    </row>
    <row r="1315" spans="1:8" x14ac:dyDescent="0.25">
      <c r="A1315" s="374" t="s">
        <v>2337</v>
      </c>
      <c r="B1315" s="374" t="s">
        <v>554</v>
      </c>
      <c r="C1315" s="375">
        <v>1350000</v>
      </c>
      <c r="D1315" s="375">
        <v>938000</v>
      </c>
      <c r="E1315" s="375">
        <v>0</v>
      </c>
      <c r="F1315" s="375">
        <v>938000</v>
      </c>
      <c r="G1315" s="375">
        <v>412000</v>
      </c>
      <c r="H1315" s="375">
        <v>30.5185</v>
      </c>
    </row>
    <row r="1316" spans="1:8" x14ac:dyDescent="0.25">
      <c r="A1316" s="374" t="s">
        <v>2338</v>
      </c>
      <c r="B1316" s="374" t="s">
        <v>555</v>
      </c>
      <c r="C1316" s="375">
        <v>6889500</v>
      </c>
      <c r="D1316" s="375">
        <v>6889500</v>
      </c>
      <c r="E1316" s="375">
        <v>0</v>
      </c>
      <c r="F1316" s="375">
        <v>6889500</v>
      </c>
      <c r="G1316" s="375">
        <v>0</v>
      </c>
      <c r="H1316" s="375">
        <v>0</v>
      </c>
    </row>
    <row r="1317" spans="1:8" x14ac:dyDescent="0.25">
      <c r="A1317" s="374" t="s">
        <v>2339</v>
      </c>
      <c r="B1317" s="374" t="s">
        <v>564</v>
      </c>
      <c r="C1317" s="375">
        <v>2800000</v>
      </c>
      <c r="D1317" s="375">
        <v>724000</v>
      </c>
      <c r="E1317" s="375">
        <v>0</v>
      </c>
      <c r="F1317" s="375">
        <v>724000</v>
      </c>
      <c r="G1317" s="375">
        <v>2076000</v>
      </c>
      <c r="H1317" s="375">
        <v>74.142899999999997</v>
      </c>
    </row>
    <row r="1318" spans="1:8" x14ac:dyDescent="0.25">
      <c r="A1318" s="374" t="s">
        <v>2340</v>
      </c>
      <c r="B1318" s="374" t="s">
        <v>565</v>
      </c>
      <c r="C1318" s="375">
        <v>2800000</v>
      </c>
      <c r="D1318" s="375">
        <v>724000</v>
      </c>
      <c r="E1318" s="375">
        <v>0</v>
      </c>
      <c r="F1318" s="375">
        <v>724000</v>
      </c>
      <c r="G1318" s="375">
        <v>2076000</v>
      </c>
      <c r="H1318" s="375">
        <v>74.142899999999997</v>
      </c>
    </row>
    <row r="1319" spans="1:8" x14ac:dyDescent="0.25">
      <c r="A1319" s="374" t="s">
        <v>2341</v>
      </c>
      <c r="B1319" s="374" t="s">
        <v>556</v>
      </c>
      <c r="C1319" s="375">
        <v>23690000</v>
      </c>
      <c r="D1319" s="375">
        <v>22419000</v>
      </c>
      <c r="E1319" s="375">
        <v>0</v>
      </c>
      <c r="F1319" s="375">
        <v>22419000</v>
      </c>
      <c r="G1319" s="375">
        <v>1271000</v>
      </c>
      <c r="H1319" s="375">
        <v>5.3651</v>
      </c>
    </row>
    <row r="1320" spans="1:8" x14ac:dyDescent="0.25">
      <c r="A1320" s="374" t="s">
        <v>2342</v>
      </c>
      <c r="B1320" s="374" t="s">
        <v>557</v>
      </c>
      <c r="C1320" s="375">
        <v>650000</v>
      </c>
      <c r="D1320" s="375">
        <v>0</v>
      </c>
      <c r="E1320" s="375">
        <v>0</v>
      </c>
      <c r="F1320" s="375">
        <v>0</v>
      </c>
      <c r="G1320" s="375">
        <v>650000</v>
      </c>
      <c r="H1320" s="375">
        <v>100</v>
      </c>
    </row>
    <row r="1321" spans="1:8" x14ac:dyDescent="0.25">
      <c r="A1321" s="374" t="s">
        <v>2343</v>
      </c>
      <c r="B1321" s="374" t="s">
        <v>617</v>
      </c>
      <c r="C1321" s="375">
        <v>23040000</v>
      </c>
      <c r="D1321" s="375">
        <v>22419000</v>
      </c>
      <c r="E1321" s="375">
        <v>0</v>
      </c>
      <c r="F1321" s="375">
        <v>22419000</v>
      </c>
      <c r="G1321" s="375">
        <v>621000</v>
      </c>
      <c r="H1321" s="375">
        <v>2.6953</v>
      </c>
    </row>
    <row r="1322" spans="1:8" x14ac:dyDescent="0.25">
      <c r="A1322" s="374" t="s">
        <v>2344</v>
      </c>
      <c r="B1322" s="374" t="s">
        <v>634</v>
      </c>
      <c r="C1322" s="375">
        <v>12400000</v>
      </c>
      <c r="D1322" s="375">
        <v>12400000</v>
      </c>
      <c r="E1322" s="375">
        <v>0</v>
      </c>
      <c r="F1322" s="375">
        <v>12400000</v>
      </c>
      <c r="G1322" s="375">
        <v>0</v>
      </c>
      <c r="H1322" s="375">
        <v>0</v>
      </c>
    </row>
    <row r="1323" spans="1:8" x14ac:dyDescent="0.25">
      <c r="A1323" s="374" t="s">
        <v>2345</v>
      </c>
      <c r="B1323" s="374" t="s">
        <v>635</v>
      </c>
      <c r="C1323" s="375">
        <v>12400000</v>
      </c>
      <c r="D1323" s="375">
        <v>12400000</v>
      </c>
      <c r="E1323" s="375">
        <v>0</v>
      </c>
      <c r="F1323" s="375">
        <v>12400000</v>
      </c>
      <c r="G1323" s="375">
        <v>0</v>
      </c>
      <c r="H1323" s="375">
        <v>0</v>
      </c>
    </row>
    <row r="1324" spans="1:8" x14ac:dyDescent="0.25">
      <c r="A1324" s="374" t="s">
        <v>2346</v>
      </c>
      <c r="B1324" s="374" t="s">
        <v>558</v>
      </c>
      <c r="C1324" s="375">
        <v>7500000</v>
      </c>
      <c r="D1324" s="375">
        <v>7500000</v>
      </c>
      <c r="E1324" s="375">
        <v>0</v>
      </c>
      <c r="F1324" s="375">
        <v>7500000</v>
      </c>
      <c r="G1324" s="375">
        <v>0</v>
      </c>
      <c r="H1324" s="375">
        <v>0</v>
      </c>
    </row>
    <row r="1325" spans="1:8" x14ac:dyDescent="0.25">
      <c r="A1325" s="374" t="s">
        <v>2347</v>
      </c>
      <c r="B1325" s="374" t="s">
        <v>559</v>
      </c>
      <c r="C1325" s="375">
        <v>7500000</v>
      </c>
      <c r="D1325" s="375">
        <v>7500000</v>
      </c>
      <c r="E1325" s="375">
        <v>0</v>
      </c>
      <c r="F1325" s="375">
        <v>7500000</v>
      </c>
      <c r="G1325" s="375">
        <v>0</v>
      </c>
      <c r="H1325" s="375">
        <v>0</v>
      </c>
    </row>
    <row r="1326" spans="1:8" x14ac:dyDescent="0.25">
      <c r="A1326" s="374" t="s">
        <v>2348</v>
      </c>
      <c r="B1326" s="374" t="s">
        <v>566</v>
      </c>
      <c r="C1326" s="375">
        <v>80100000</v>
      </c>
      <c r="D1326" s="375">
        <v>76040000</v>
      </c>
      <c r="E1326" s="375">
        <v>0</v>
      </c>
      <c r="F1326" s="375">
        <v>76040000</v>
      </c>
      <c r="G1326" s="375">
        <v>4060000</v>
      </c>
      <c r="H1326" s="375">
        <v>5.0686999999999998</v>
      </c>
    </row>
    <row r="1327" spans="1:8" x14ac:dyDescent="0.25">
      <c r="A1327" s="374" t="s">
        <v>2349</v>
      </c>
      <c r="B1327" s="374" t="s">
        <v>618</v>
      </c>
      <c r="C1327" s="375">
        <v>28100000</v>
      </c>
      <c r="D1327" s="375">
        <v>27400000</v>
      </c>
      <c r="E1327" s="375">
        <v>0</v>
      </c>
      <c r="F1327" s="375">
        <v>27400000</v>
      </c>
      <c r="G1327" s="375">
        <v>700000</v>
      </c>
      <c r="H1327" s="375">
        <v>2.4910999999999999</v>
      </c>
    </row>
    <row r="1328" spans="1:8" x14ac:dyDescent="0.25">
      <c r="A1328" s="374" t="s">
        <v>2350</v>
      </c>
      <c r="B1328" s="374" t="s">
        <v>1325</v>
      </c>
      <c r="C1328" s="375">
        <v>52000000</v>
      </c>
      <c r="D1328" s="375">
        <v>48640000</v>
      </c>
      <c r="E1328" s="375">
        <v>0</v>
      </c>
      <c r="F1328" s="375">
        <v>48640000</v>
      </c>
      <c r="G1328" s="375">
        <v>3360000</v>
      </c>
      <c r="H1328" s="375">
        <v>6.4615</v>
      </c>
    </row>
    <row r="1329" spans="1:8" x14ac:dyDescent="0.25">
      <c r="A1329" s="374" t="s">
        <v>2351</v>
      </c>
      <c r="B1329" s="374" t="s">
        <v>2352</v>
      </c>
      <c r="C1329" s="375">
        <v>514950000</v>
      </c>
      <c r="D1329" s="375">
        <v>265391600</v>
      </c>
      <c r="E1329" s="375">
        <v>0</v>
      </c>
      <c r="F1329" s="375">
        <v>265391600</v>
      </c>
      <c r="G1329" s="375">
        <v>249558400</v>
      </c>
      <c r="H1329" s="375">
        <v>48.462600000000002</v>
      </c>
    </row>
    <row r="1330" spans="1:8" x14ac:dyDescent="0.25">
      <c r="A1330" s="374" t="s">
        <v>2353</v>
      </c>
      <c r="B1330" s="374" t="s">
        <v>2354</v>
      </c>
      <c r="C1330" s="375">
        <v>20000000</v>
      </c>
      <c r="D1330" s="375">
        <v>2400000</v>
      </c>
      <c r="E1330" s="375">
        <v>0</v>
      </c>
      <c r="F1330" s="375">
        <v>2400000</v>
      </c>
      <c r="G1330" s="375">
        <v>17600000</v>
      </c>
      <c r="H1330" s="375">
        <v>88</v>
      </c>
    </row>
    <row r="1331" spans="1:8" x14ac:dyDescent="0.25">
      <c r="A1331" s="374" t="s">
        <v>2355</v>
      </c>
      <c r="B1331" s="374" t="s">
        <v>542</v>
      </c>
      <c r="C1331" s="375">
        <v>10000000</v>
      </c>
      <c r="D1331" s="375">
        <v>0</v>
      </c>
      <c r="E1331" s="375">
        <v>0</v>
      </c>
      <c r="F1331" s="375">
        <v>0</v>
      </c>
      <c r="G1331" s="375">
        <v>10000000</v>
      </c>
      <c r="H1331" s="375">
        <v>100</v>
      </c>
    </row>
    <row r="1332" spans="1:8" x14ac:dyDescent="0.25">
      <c r="A1332" s="374" t="s">
        <v>2356</v>
      </c>
      <c r="B1332" s="374" t="s">
        <v>561</v>
      </c>
      <c r="C1332" s="375">
        <v>10000000</v>
      </c>
      <c r="D1332" s="375">
        <v>0</v>
      </c>
      <c r="E1332" s="375">
        <v>0</v>
      </c>
      <c r="F1332" s="375">
        <v>0</v>
      </c>
      <c r="G1332" s="375">
        <v>10000000</v>
      </c>
      <c r="H1332" s="375">
        <v>100</v>
      </c>
    </row>
    <row r="1333" spans="1:8" x14ac:dyDescent="0.25">
      <c r="A1333" s="374" t="s">
        <v>2357</v>
      </c>
      <c r="B1333" s="374" t="s">
        <v>687</v>
      </c>
      <c r="C1333" s="375">
        <v>10000000</v>
      </c>
      <c r="D1333" s="375">
        <v>0</v>
      </c>
      <c r="E1333" s="375">
        <v>0</v>
      </c>
      <c r="F1333" s="375">
        <v>0</v>
      </c>
      <c r="G1333" s="375">
        <v>10000000</v>
      </c>
      <c r="H1333" s="375">
        <v>100</v>
      </c>
    </row>
    <row r="1334" spans="1:8" x14ac:dyDescent="0.25">
      <c r="A1334" s="374" t="s">
        <v>2358</v>
      </c>
      <c r="B1334" s="374" t="s">
        <v>543</v>
      </c>
      <c r="C1334" s="375">
        <v>10000000</v>
      </c>
      <c r="D1334" s="375">
        <v>2400000</v>
      </c>
      <c r="E1334" s="375">
        <v>0</v>
      </c>
      <c r="F1334" s="375">
        <v>2400000</v>
      </c>
      <c r="G1334" s="375">
        <v>7600000</v>
      </c>
      <c r="H1334" s="375">
        <v>76</v>
      </c>
    </row>
    <row r="1335" spans="1:8" x14ac:dyDescent="0.25">
      <c r="A1335" s="374" t="s">
        <v>2359</v>
      </c>
      <c r="B1335" s="374" t="s">
        <v>544</v>
      </c>
      <c r="C1335" s="375">
        <v>245000</v>
      </c>
      <c r="D1335" s="375">
        <v>0</v>
      </c>
      <c r="E1335" s="375">
        <v>0</v>
      </c>
      <c r="F1335" s="375">
        <v>0</v>
      </c>
      <c r="G1335" s="375">
        <v>245000</v>
      </c>
      <c r="H1335" s="375">
        <v>100</v>
      </c>
    </row>
    <row r="1336" spans="1:8" x14ac:dyDescent="0.25">
      <c r="A1336" s="374" t="s">
        <v>2360</v>
      </c>
      <c r="B1336" s="374" t="s">
        <v>551</v>
      </c>
      <c r="C1336" s="375">
        <v>245000</v>
      </c>
      <c r="D1336" s="375">
        <v>0</v>
      </c>
      <c r="E1336" s="375">
        <v>0</v>
      </c>
      <c r="F1336" s="375">
        <v>0</v>
      </c>
      <c r="G1336" s="375">
        <v>245000</v>
      </c>
      <c r="H1336" s="375">
        <v>100</v>
      </c>
    </row>
    <row r="1337" spans="1:8" x14ac:dyDescent="0.25">
      <c r="A1337" s="374" t="s">
        <v>2361</v>
      </c>
      <c r="B1337" s="374" t="s">
        <v>593</v>
      </c>
      <c r="C1337" s="375">
        <v>600000</v>
      </c>
      <c r="D1337" s="375">
        <v>0</v>
      </c>
      <c r="E1337" s="375">
        <v>0</v>
      </c>
      <c r="F1337" s="375">
        <v>0</v>
      </c>
      <c r="G1337" s="375">
        <v>600000</v>
      </c>
      <c r="H1337" s="375">
        <v>100</v>
      </c>
    </row>
    <row r="1338" spans="1:8" x14ac:dyDescent="0.25">
      <c r="A1338" s="374" t="s">
        <v>2362</v>
      </c>
      <c r="B1338" s="374" t="s">
        <v>620</v>
      </c>
      <c r="C1338" s="375">
        <v>600000</v>
      </c>
      <c r="D1338" s="375">
        <v>0</v>
      </c>
      <c r="E1338" s="375">
        <v>0</v>
      </c>
      <c r="F1338" s="375">
        <v>0</v>
      </c>
      <c r="G1338" s="375">
        <v>600000</v>
      </c>
      <c r="H1338" s="375">
        <v>100</v>
      </c>
    </row>
    <row r="1339" spans="1:8" x14ac:dyDescent="0.25">
      <c r="A1339" s="374" t="s">
        <v>2363</v>
      </c>
      <c r="B1339" s="374" t="s">
        <v>553</v>
      </c>
      <c r="C1339" s="375">
        <v>255000</v>
      </c>
      <c r="D1339" s="375">
        <v>0</v>
      </c>
      <c r="E1339" s="375">
        <v>0</v>
      </c>
      <c r="F1339" s="375">
        <v>0</v>
      </c>
      <c r="G1339" s="375">
        <v>255000</v>
      </c>
      <c r="H1339" s="375">
        <v>100</v>
      </c>
    </row>
    <row r="1340" spans="1:8" x14ac:dyDescent="0.25">
      <c r="A1340" s="374" t="s">
        <v>2364</v>
      </c>
      <c r="B1340" s="374" t="s">
        <v>555</v>
      </c>
      <c r="C1340" s="375">
        <v>100000</v>
      </c>
      <c r="D1340" s="375">
        <v>0</v>
      </c>
      <c r="E1340" s="375">
        <v>0</v>
      </c>
      <c r="F1340" s="375">
        <v>0</v>
      </c>
      <c r="G1340" s="375">
        <v>100000</v>
      </c>
      <c r="H1340" s="375">
        <v>100</v>
      </c>
    </row>
    <row r="1341" spans="1:8" x14ac:dyDescent="0.25">
      <c r="A1341" s="374" t="s">
        <v>2365</v>
      </c>
      <c r="B1341" s="374" t="s">
        <v>616</v>
      </c>
      <c r="C1341" s="375">
        <v>155000</v>
      </c>
      <c r="D1341" s="375">
        <v>0</v>
      </c>
      <c r="E1341" s="375">
        <v>0</v>
      </c>
      <c r="F1341" s="375">
        <v>0</v>
      </c>
      <c r="G1341" s="375">
        <v>155000</v>
      </c>
      <c r="H1341" s="375">
        <v>100</v>
      </c>
    </row>
    <row r="1342" spans="1:8" x14ac:dyDescent="0.25">
      <c r="A1342" s="374" t="s">
        <v>2366</v>
      </c>
      <c r="B1342" s="374" t="s">
        <v>629</v>
      </c>
      <c r="C1342" s="375">
        <v>3400000</v>
      </c>
      <c r="D1342" s="375">
        <v>400000</v>
      </c>
      <c r="E1342" s="375">
        <v>0</v>
      </c>
      <c r="F1342" s="375">
        <v>400000</v>
      </c>
      <c r="G1342" s="375">
        <v>3000000</v>
      </c>
      <c r="H1342" s="375">
        <v>88.235299999999995</v>
      </c>
    </row>
    <row r="1343" spans="1:8" x14ac:dyDescent="0.25">
      <c r="A1343" s="374" t="s">
        <v>2367</v>
      </c>
      <c r="B1343" s="374" t="s">
        <v>630</v>
      </c>
      <c r="C1343" s="375">
        <v>3400000</v>
      </c>
      <c r="D1343" s="375">
        <v>400000</v>
      </c>
      <c r="E1343" s="375">
        <v>0</v>
      </c>
      <c r="F1343" s="375">
        <v>400000</v>
      </c>
      <c r="G1343" s="375">
        <v>3000000</v>
      </c>
      <c r="H1343" s="375">
        <v>88.235299999999995</v>
      </c>
    </row>
    <row r="1344" spans="1:8" x14ac:dyDescent="0.25">
      <c r="A1344" s="374" t="s">
        <v>2368</v>
      </c>
      <c r="B1344" s="374" t="s">
        <v>636</v>
      </c>
      <c r="C1344" s="375">
        <v>5500000</v>
      </c>
      <c r="D1344" s="375">
        <v>2000000</v>
      </c>
      <c r="E1344" s="375">
        <v>0</v>
      </c>
      <c r="F1344" s="375">
        <v>2000000</v>
      </c>
      <c r="G1344" s="375">
        <v>3500000</v>
      </c>
      <c r="H1344" s="375">
        <v>63.636400000000002</v>
      </c>
    </row>
    <row r="1345" spans="1:8" x14ac:dyDescent="0.25">
      <c r="A1345" s="374" t="s">
        <v>2369</v>
      </c>
      <c r="B1345" s="374" t="s">
        <v>637</v>
      </c>
      <c r="C1345" s="375">
        <v>5500000</v>
      </c>
      <c r="D1345" s="375">
        <v>2000000</v>
      </c>
      <c r="E1345" s="375">
        <v>0</v>
      </c>
      <c r="F1345" s="375">
        <v>2000000</v>
      </c>
      <c r="G1345" s="375">
        <v>3500000</v>
      </c>
      <c r="H1345" s="375">
        <v>63.636400000000002</v>
      </c>
    </row>
    <row r="1346" spans="1:8" x14ac:dyDescent="0.25">
      <c r="A1346" s="374" t="s">
        <v>2370</v>
      </c>
      <c r="B1346" s="374" t="s">
        <v>2371</v>
      </c>
      <c r="C1346" s="375">
        <v>70000000</v>
      </c>
      <c r="D1346" s="375">
        <v>0</v>
      </c>
      <c r="E1346" s="375">
        <v>0</v>
      </c>
      <c r="F1346" s="375">
        <v>0</v>
      </c>
      <c r="G1346" s="375">
        <v>70000000</v>
      </c>
      <c r="H1346" s="375">
        <v>100</v>
      </c>
    </row>
    <row r="1347" spans="1:8" x14ac:dyDescent="0.25">
      <c r="A1347" s="374" t="s">
        <v>2372</v>
      </c>
      <c r="B1347" s="374" t="s">
        <v>542</v>
      </c>
      <c r="C1347" s="375">
        <v>20268000</v>
      </c>
      <c r="D1347" s="375">
        <v>0</v>
      </c>
      <c r="E1347" s="375">
        <v>0</v>
      </c>
      <c r="F1347" s="375">
        <v>0</v>
      </c>
      <c r="G1347" s="375">
        <v>20268000</v>
      </c>
      <c r="H1347" s="375">
        <v>100</v>
      </c>
    </row>
    <row r="1348" spans="1:8" x14ac:dyDescent="0.25">
      <c r="A1348" s="374" t="s">
        <v>2373</v>
      </c>
      <c r="B1348" s="374" t="s">
        <v>561</v>
      </c>
      <c r="C1348" s="375">
        <v>20268000</v>
      </c>
      <c r="D1348" s="375">
        <v>0</v>
      </c>
      <c r="E1348" s="375">
        <v>0</v>
      </c>
      <c r="F1348" s="375">
        <v>0</v>
      </c>
      <c r="G1348" s="375">
        <v>20268000</v>
      </c>
      <c r="H1348" s="375">
        <v>100</v>
      </c>
    </row>
    <row r="1349" spans="1:8" x14ac:dyDescent="0.25">
      <c r="A1349" s="374" t="s">
        <v>2374</v>
      </c>
      <c r="B1349" s="374" t="s">
        <v>562</v>
      </c>
      <c r="C1349" s="375">
        <v>20268000</v>
      </c>
      <c r="D1349" s="375">
        <v>0</v>
      </c>
      <c r="E1349" s="375">
        <v>0</v>
      </c>
      <c r="F1349" s="375">
        <v>0</v>
      </c>
      <c r="G1349" s="375">
        <v>20268000</v>
      </c>
      <c r="H1349" s="375">
        <v>100</v>
      </c>
    </row>
    <row r="1350" spans="1:8" x14ac:dyDescent="0.25">
      <c r="A1350" s="374" t="s">
        <v>2375</v>
      </c>
      <c r="B1350" s="374" t="s">
        <v>543</v>
      </c>
      <c r="C1350" s="375">
        <v>49732000</v>
      </c>
      <c r="D1350" s="375">
        <v>0</v>
      </c>
      <c r="E1350" s="375">
        <v>0</v>
      </c>
      <c r="F1350" s="375">
        <v>0</v>
      </c>
      <c r="G1350" s="375">
        <v>49732000</v>
      </c>
      <c r="H1350" s="375">
        <v>100</v>
      </c>
    </row>
    <row r="1351" spans="1:8" x14ac:dyDescent="0.25">
      <c r="A1351" s="374" t="s">
        <v>2376</v>
      </c>
      <c r="B1351" s="374" t="s">
        <v>544</v>
      </c>
      <c r="C1351" s="375">
        <v>3110000</v>
      </c>
      <c r="D1351" s="375">
        <v>0</v>
      </c>
      <c r="E1351" s="375">
        <v>0</v>
      </c>
      <c r="F1351" s="375">
        <v>0</v>
      </c>
      <c r="G1351" s="375">
        <v>3110000</v>
      </c>
      <c r="H1351" s="375">
        <v>100</v>
      </c>
    </row>
    <row r="1352" spans="1:8" x14ac:dyDescent="0.25">
      <c r="A1352" s="374" t="s">
        <v>2377</v>
      </c>
      <c r="B1352" s="374" t="s">
        <v>551</v>
      </c>
      <c r="C1352" s="375">
        <v>2960000</v>
      </c>
      <c r="D1352" s="375">
        <v>0</v>
      </c>
      <c r="E1352" s="375">
        <v>0</v>
      </c>
      <c r="F1352" s="375">
        <v>0</v>
      </c>
      <c r="G1352" s="375">
        <v>2960000</v>
      </c>
      <c r="H1352" s="375">
        <v>100</v>
      </c>
    </row>
    <row r="1353" spans="1:8" x14ac:dyDescent="0.25">
      <c r="A1353" s="374" t="s">
        <v>2378</v>
      </c>
      <c r="B1353" s="374" t="s">
        <v>552</v>
      </c>
      <c r="C1353" s="375">
        <v>150000</v>
      </c>
      <c r="D1353" s="375">
        <v>0</v>
      </c>
      <c r="E1353" s="375">
        <v>0</v>
      </c>
      <c r="F1353" s="375">
        <v>0</v>
      </c>
      <c r="G1353" s="375">
        <v>150000</v>
      </c>
      <c r="H1353" s="375">
        <v>100</v>
      </c>
    </row>
    <row r="1354" spans="1:8" x14ac:dyDescent="0.25">
      <c r="A1354" s="374" t="s">
        <v>2379</v>
      </c>
      <c r="B1354" s="374" t="s">
        <v>553</v>
      </c>
      <c r="C1354" s="375">
        <v>2608000</v>
      </c>
      <c r="D1354" s="375">
        <v>0</v>
      </c>
      <c r="E1354" s="375">
        <v>0</v>
      </c>
      <c r="F1354" s="375">
        <v>0</v>
      </c>
      <c r="G1354" s="375">
        <v>2608000</v>
      </c>
      <c r="H1354" s="375">
        <v>100</v>
      </c>
    </row>
    <row r="1355" spans="1:8" x14ac:dyDescent="0.25">
      <c r="A1355" s="374" t="s">
        <v>2380</v>
      </c>
      <c r="B1355" s="374" t="s">
        <v>555</v>
      </c>
      <c r="C1355" s="375">
        <v>2608000</v>
      </c>
      <c r="D1355" s="375">
        <v>0</v>
      </c>
      <c r="E1355" s="375">
        <v>0</v>
      </c>
      <c r="F1355" s="375">
        <v>0</v>
      </c>
      <c r="G1355" s="375">
        <v>2608000</v>
      </c>
      <c r="H1355" s="375">
        <v>100</v>
      </c>
    </row>
    <row r="1356" spans="1:8" x14ac:dyDescent="0.25">
      <c r="A1356" s="374" t="s">
        <v>2381</v>
      </c>
      <c r="B1356" s="374" t="s">
        <v>556</v>
      </c>
      <c r="C1356" s="375">
        <v>20764000</v>
      </c>
      <c r="D1356" s="375">
        <v>0</v>
      </c>
      <c r="E1356" s="375">
        <v>0</v>
      </c>
      <c r="F1356" s="375">
        <v>0</v>
      </c>
      <c r="G1356" s="375">
        <v>20764000</v>
      </c>
      <c r="H1356" s="375">
        <v>100</v>
      </c>
    </row>
    <row r="1357" spans="1:8" x14ac:dyDescent="0.25">
      <c r="A1357" s="374" t="s">
        <v>2382</v>
      </c>
      <c r="B1357" s="374" t="s">
        <v>557</v>
      </c>
      <c r="C1357" s="375">
        <v>15325000</v>
      </c>
      <c r="D1357" s="375">
        <v>0</v>
      </c>
      <c r="E1357" s="375">
        <v>0</v>
      </c>
      <c r="F1357" s="375">
        <v>0</v>
      </c>
      <c r="G1357" s="375">
        <v>15325000</v>
      </c>
      <c r="H1357" s="375">
        <v>100</v>
      </c>
    </row>
    <row r="1358" spans="1:8" x14ac:dyDescent="0.25">
      <c r="A1358" s="374" t="s">
        <v>2383</v>
      </c>
      <c r="B1358" s="374" t="s">
        <v>617</v>
      </c>
      <c r="C1358" s="375">
        <v>5439000</v>
      </c>
      <c r="D1358" s="375">
        <v>0</v>
      </c>
      <c r="E1358" s="375">
        <v>0</v>
      </c>
      <c r="F1358" s="375">
        <v>0</v>
      </c>
      <c r="G1358" s="375">
        <v>5439000</v>
      </c>
      <c r="H1358" s="375">
        <v>100</v>
      </c>
    </row>
    <row r="1359" spans="1:8" x14ac:dyDescent="0.25">
      <c r="A1359" s="374" t="s">
        <v>2384</v>
      </c>
      <c r="B1359" s="374" t="s">
        <v>558</v>
      </c>
      <c r="C1359" s="375">
        <v>14250000</v>
      </c>
      <c r="D1359" s="375">
        <v>0</v>
      </c>
      <c r="E1359" s="375">
        <v>0</v>
      </c>
      <c r="F1359" s="375">
        <v>0</v>
      </c>
      <c r="G1359" s="375">
        <v>14250000</v>
      </c>
      <c r="H1359" s="375">
        <v>100</v>
      </c>
    </row>
    <row r="1360" spans="1:8" x14ac:dyDescent="0.25">
      <c r="A1360" s="374" t="s">
        <v>2385</v>
      </c>
      <c r="B1360" s="374" t="s">
        <v>559</v>
      </c>
      <c r="C1360" s="375">
        <v>14250000</v>
      </c>
      <c r="D1360" s="375">
        <v>0</v>
      </c>
      <c r="E1360" s="375">
        <v>0</v>
      </c>
      <c r="F1360" s="375">
        <v>0</v>
      </c>
      <c r="G1360" s="375">
        <v>14250000</v>
      </c>
      <c r="H1360" s="375">
        <v>100</v>
      </c>
    </row>
    <row r="1361" spans="1:8" x14ac:dyDescent="0.25">
      <c r="A1361" s="374" t="s">
        <v>2386</v>
      </c>
      <c r="B1361" s="374" t="s">
        <v>566</v>
      </c>
      <c r="C1361" s="375">
        <v>9000000</v>
      </c>
      <c r="D1361" s="375">
        <v>0</v>
      </c>
      <c r="E1361" s="375">
        <v>0</v>
      </c>
      <c r="F1361" s="375">
        <v>0</v>
      </c>
      <c r="G1361" s="375">
        <v>9000000</v>
      </c>
      <c r="H1361" s="375">
        <v>100</v>
      </c>
    </row>
    <row r="1362" spans="1:8" x14ac:dyDescent="0.25">
      <c r="A1362" s="374" t="s">
        <v>2387</v>
      </c>
      <c r="B1362" s="374" t="s">
        <v>618</v>
      </c>
      <c r="C1362" s="375">
        <v>9000000</v>
      </c>
      <c r="D1362" s="375">
        <v>0</v>
      </c>
      <c r="E1362" s="375">
        <v>0</v>
      </c>
      <c r="F1362" s="375">
        <v>0</v>
      </c>
      <c r="G1362" s="375">
        <v>9000000</v>
      </c>
      <c r="H1362" s="375">
        <v>100</v>
      </c>
    </row>
    <row r="1363" spans="1:8" x14ac:dyDescent="0.25">
      <c r="A1363" s="374" t="s">
        <v>2388</v>
      </c>
      <c r="B1363" s="374" t="s">
        <v>2389</v>
      </c>
      <c r="C1363" s="375">
        <v>200000000</v>
      </c>
      <c r="D1363" s="375">
        <v>194171600</v>
      </c>
      <c r="E1363" s="375">
        <v>0</v>
      </c>
      <c r="F1363" s="375">
        <v>194171600</v>
      </c>
      <c r="G1363" s="375">
        <v>5828400</v>
      </c>
      <c r="H1363" s="375">
        <v>2.9142000000000001</v>
      </c>
    </row>
    <row r="1364" spans="1:8" x14ac:dyDescent="0.25">
      <c r="A1364" s="374" t="s">
        <v>2390</v>
      </c>
      <c r="B1364" s="374" t="s">
        <v>542</v>
      </c>
      <c r="C1364" s="375">
        <v>57300000</v>
      </c>
      <c r="D1364" s="375">
        <v>56550000</v>
      </c>
      <c r="E1364" s="375">
        <v>0</v>
      </c>
      <c r="F1364" s="375">
        <v>56550000</v>
      </c>
      <c r="G1364" s="375">
        <v>750000</v>
      </c>
      <c r="H1364" s="375">
        <v>1.3089</v>
      </c>
    </row>
    <row r="1365" spans="1:8" x14ac:dyDescent="0.25">
      <c r="A1365" s="374" t="s">
        <v>2391</v>
      </c>
      <c r="B1365" s="374" t="s">
        <v>547</v>
      </c>
      <c r="C1365" s="375">
        <v>57300000</v>
      </c>
      <c r="D1365" s="375">
        <v>56550000</v>
      </c>
      <c r="E1365" s="375">
        <v>0</v>
      </c>
      <c r="F1365" s="375">
        <v>56550000</v>
      </c>
      <c r="G1365" s="375">
        <v>750000</v>
      </c>
      <c r="H1365" s="375">
        <v>1.3089</v>
      </c>
    </row>
    <row r="1366" spans="1:8" x14ac:dyDescent="0.25">
      <c r="A1366" s="374" t="s">
        <v>2392</v>
      </c>
      <c r="B1366" s="374" t="s">
        <v>592</v>
      </c>
      <c r="C1366" s="375">
        <v>2700000</v>
      </c>
      <c r="D1366" s="375">
        <v>1950000</v>
      </c>
      <c r="E1366" s="375">
        <v>0</v>
      </c>
      <c r="F1366" s="375">
        <v>1950000</v>
      </c>
      <c r="G1366" s="375">
        <v>750000</v>
      </c>
      <c r="H1366" s="375">
        <v>27.777799999999999</v>
      </c>
    </row>
    <row r="1367" spans="1:8" x14ac:dyDescent="0.25">
      <c r="A1367" s="374" t="s">
        <v>2393</v>
      </c>
      <c r="B1367" s="374" t="s">
        <v>563</v>
      </c>
      <c r="C1367" s="375">
        <v>54600000</v>
      </c>
      <c r="D1367" s="375">
        <v>54600000</v>
      </c>
      <c r="E1367" s="375">
        <v>0</v>
      </c>
      <c r="F1367" s="375">
        <v>54600000</v>
      </c>
      <c r="G1367" s="375">
        <v>0</v>
      </c>
      <c r="H1367" s="375">
        <v>0</v>
      </c>
    </row>
    <row r="1368" spans="1:8" x14ac:dyDescent="0.25">
      <c r="A1368" s="374" t="s">
        <v>2394</v>
      </c>
      <c r="B1368" s="374" t="s">
        <v>543</v>
      </c>
      <c r="C1368" s="375">
        <v>142700000</v>
      </c>
      <c r="D1368" s="375">
        <v>137621600</v>
      </c>
      <c r="E1368" s="375">
        <v>0</v>
      </c>
      <c r="F1368" s="375">
        <v>137621600</v>
      </c>
      <c r="G1368" s="375">
        <v>5078400</v>
      </c>
      <c r="H1368" s="375">
        <v>3.5588000000000002</v>
      </c>
    </row>
    <row r="1369" spans="1:8" x14ac:dyDescent="0.25">
      <c r="A1369" s="374" t="s">
        <v>2395</v>
      </c>
      <c r="B1369" s="374" t="s">
        <v>544</v>
      </c>
      <c r="C1369" s="375">
        <v>539000</v>
      </c>
      <c r="D1369" s="375">
        <v>539000</v>
      </c>
      <c r="E1369" s="375">
        <v>0</v>
      </c>
      <c r="F1369" s="375">
        <v>539000</v>
      </c>
      <c r="G1369" s="375">
        <v>0</v>
      </c>
      <c r="H1369" s="375">
        <v>0</v>
      </c>
    </row>
    <row r="1370" spans="1:8" x14ac:dyDescent="0.25">
      <c r="A1370" s="374" t="s">
        <v>2396</v>
      </c>
      <c r="B1370" s="374" t="s">
        <v>551</v>
      </c>
      <c r="C1370" s="375">
        <v>539000</v>
      </c>
      <c r="D1370" s="375">
        <v>539000</v>
      </c>
      <c r="E1370" s="375">
        <v>0</v>
      </c>
      <c r="F1370" s="375">
        <v>539000</v>
      </c>
      <c r="G1370" s="375">
        <v>0</v>
      </c>
      <c r="H1370" s="375">
        <v>0</v>
      </c>
    </row>
    <row r="1371" spans="1:8" x14ac:dyDescent="0.25">
      <c r="A1371" s="374" t="s">
        <v>2397</v>
      </c>
      <c r="B1371" s="374" t="s">
        <v>593</v>
      </c>
      <c r="C1371" s="375">
        <v>3950000</v>
      </c>
      <c r="D1371" s="375">
        <v>3950000</v>
      </c>
      <c r="E1371" s="375">
        <v>0</v>
      </c>
      <c r="F1371" s="375">
        <v>3950000</v>
      </c>
      <c r="G1371" s="375">
        <v>0</v>
      </c>
      <c r="H1371" s="375">
        <v>0</v>
      </c>
    </row>
    <row r="1372" spans="1:8" x14ac:dyDescent="0.25">
      <c r="A1372" s="374" t="s">
        <v>2398</v>
      </c>
      <c r="B1372" s="374" t="s">
        <v>620</v>
      </c>
      <c r="C1372" s="375">
        <v>3950000</v>
      </c>
      <c r="D1372" s="375">
        <v>3950000</v>
      </c>
      <c r="E1372" s="375">
        <v>0</v>
      </c>
      <c r="F1372" s="375">
        <v>3950000</v>
      </c>
      <c r="G1372" s="375">
        <v>0</v>
      </c>
      <c r="H1372" s="375">
        <v>0</v>
      </c>
    </row>
    <row r="1373" spans="1:8" x14ac:dyDescent="0.25">
      <c r="A1373" s="374" t="s">
        <v>2399</v>
      </c>
      <c r="B1373" s="374" t="s">
        <v>553</v>
      </c>
      <c r="C1373" s="375">
        <v>2734000</v>
      </c>
      <c r="D1373" s="375">
        <v>2734000</v>
      </c>
      <c r="E1373" s="375">
        <v>0</v>
      </c>
      <c r="F1373" s="375">
        <v>2734000</v>
      </c>
      <c r="G1373" s="375">
        <v>0</v>
      </c>
      <c r="H1373" s="375">
        <v>0</v>
      </c>
    </row>
    <row r="1374" spans="1:8" x14ac:dyDescent="0.25">
      <c r="A1374" s="374" t="s">
        <v>2400</v>
      </c>
      <c r="B1374" s="374" t="s">
        <v>554</v>
      </c>
      <c r="C1374" s="375">
        <v>2250000</v>
      </c>
      <c r="D1374" s="375">
        <v>2250000</v>
      </c>
      <c r="E1374" s="375">
        <v>0</v>
      </c>
      <c r="F1374" s="375">
        <v>2250000</v>
      </c>
      <c r="G1374" s="375">
        <v>0</v>
      </c>
      <c r="H1374" s="375">
        <v>0</v>
      </c>
    </row>
    <row r="1375" spans="1:8" x14ac:dyDescent="0.25">
      <c r="A1375" s="374" t="s">
        <v>2401</v>
      </c>
      <c r="B1375" s="374" t="s">
        <v>555</v>
      </c>
      <c r="C1375" s="375">
        <v>384000</v>
      </c>
      <c r="D1375" s="375">
        <v>384000</v>
      </c>
      <c r="E1375" s="375">
        <v>0</v>
      </c>
      <c r="F1375" s="375">
        <v>384000</v>
      </c>
      <c r="G1375" s="375">
        <v>0</v>
      </c>
      <c r="H1375" s="375">
        <v>0</v>
      </c>
    </row>
    <row r="1376" spans="1:8" x14ac:dyDescent="0.25">
      <c r="A1376" s="374" t="s">
        <v>2402</v>
      </c>
      <c r="B1376" s="374" t="s">
        <v>616</v>
      </c>
      <c r="C1376" s="375">
        <v>100000</v>
      </c>
      <c r="D1376" s="375">
        <v>100000</v>
      </c>
      <c r="E1376" s="375">
        <v>0</v>
      </c>
      <c r="F1376" s="375">
        <v>100000</v>
      </c>
      <c r="G1376" s="375">
        <v>0</v>
      </c>
      <c r="H1376" s="375">
        <v>0</v>
      </c>
    </row>
    <row r="1377" spans="1:8" x14ac:dyDescent="0.25">
      <c r="A1377" s="374" t="s">
        <v>2403</v>
      </c>
      <c r="B1377" s="374" t="s">
        <v>564</v>
      </c>
      <c r="C1377" s="375">
        <v>13700000</v>
      </c>
      <c r="D1377" s="375">
        <v>12095000</v>
      </c>
      <c r="E1377" s="375">
        <v>0</v>
      </c>
      <c r="F1377" s="375">
        <v>12095000</v>
      </c>
      <c r="G1377" s="375">
        <v>1605000</v>
      </c>
      <c r="H1377" s="375">
        <v>11.715299999999999</v>
      </c>
    </row>
    <row r="1378" spans="1:8" x14ac:dyDescent="0.25">
      <c r="A1378" s="374" t="s">
        <v>2404</v>
      </c>
      <c r="B1378" s="374" t="s">
        <v>565</v>
      </c>
      <c r="C1378" s="375">
        <v>13700000</v>
      </c>
      <c r="D1378" s="375">
        <v>12095000</v>
      </c>
      <c r="E1378" s="375">
        <v>0</v>
      </c>
      <c r="F1378" s="375">
        <v>12095000</v>
      </c>
      <c r="G1378" s="375">
        <v>1605000</v>
      </c>
      <c r="H1378" s="375">
        <v>11.715299999999999</v>
      </c>
    </row>
    <row r="1379" spans="1:8" x14ac:dyDescent="0.25">
      <c r="A1379" s="374" t="s">
        <v>2405</v>
      </c>
      <c r="B1379" s="374" t="s">
        <v>629</v>
      </c>
      <c r="C1379" s="375">
        <v>6200000</v>
      </c>
      <c r="D1379" s="375">
        <v>6200000</v>
      </c>
      <c r="E1379" s="375">
        <v>0</v>
      </c>
      <c r="F1379" s="375">
        <v>6200000</v>
      </c>
      <c r="G1379" s="375">
        <v>0</v>
      </c>
      <c r="H1379" s="375">
        <v>0</v>
      </c>
    </row>
    <row r="1380" spans="1:8" x14ac:dyDescent="0.25">
      <c r="A1380" s="374" t="s">
        <v>2406</v>
      </c>
      <c r="B1380" s="374" t="s">
        <v>630</v>
      </c>
      <c r="C1380" s="375">
        <v>6200000</v>
      </c>
      <c r="D1380" s="375">
        <v>6200000</v>
      </c>
      <c r="E1380" s="375">
        <v>0</v>
      </c>
      <c r="F1380" s="375">
        <v>6200000</v>
      </c>
      <c r="G1380" s="375">
        <v>0</v>
      </c>
      <c r="H1380" s="375">
        <v>0</v>
      </c>
    </row>
    <row r="1381" spans="1:8" x14ac:dyDescent="0.25">
      <c r="A1381" s="374" t="s">
        <v>2407</v>
      </c>
      <c r="B1381" s="374" t="s">
        <v>556</v>
      </c>
      <c r="C1381" s="375">
        <v>51612000</v>
      </c>
      <c r="D1381" s="375">
        <v>51434500</v>
      </c>
      <c r="E1381" s="375">
        <v>0</v>
      </c>
      <c r="F1381" s="375">
        <v>51434500</v>
      </c>
      <c r="G1381" s="375">
        <v>177500</v>
      </c>
      <c r="H1381" s="375">
        <v>0.34389999999999998</v>
      </c>
    </row>
    <row r="1382" spans="1:8" x14ac:dyDescent="0.25">
      <c r="A1382" s="374" t="s">
        <v>2408</v>
      </c>
      <c r="B1382" s="374" t="s">
        <v>557</v>
      </c>
      <c r="C1382" s="375">
        <v>1200000</v>
      </c>
      <c r="D1382" s="375">
        <v>1200000</v>
      </c>
      <c r="E1382" s="375">
        <v>0</v>
      </c>
      <c r="F1382" s="375">
        <v>1200000</v>
      </c>
      <c r="G1382" s="375">
        <v>0</v>
      </c>
      <c r="H1382" s="375">
        <v>0</v>
      </c>
    </row>
    <row r="1383" spans="1:8" x14ac:dyDescent="0.25">
      <c r="A1383" s="374" t="s">
        <v>2409</v>
      </c>
      <c r="B1383" s="374" t="s">
        <v>617</v>
      </c>
      <c r="C1383" s="375">
        <v>50412000</v>
      </c>
      <c r="D1383" s="375">
        <v>50234500</v>
      </c>
      <c r="E1383" s="375">
        <v>0</v>
      </c>
      <c r="F1383" s="375">
        <v>50234500</v>
      </c>
      <c r="G1383" s="375">
        <v>177500</v>
      </c>
      <c r="H1383" s="375">
        <v>0.35210000000000002</v>
      </c>
    </row>
    <row r="1384" spans="1:8" x14ac:dyDescent="0.25">
      <c r="A1384" s="374" t="s">
        <v>2410</v>
      </c>
      <c r="B1384" s="374" t="s">
        <v>634</v>
      </c>
      <c r="C1384" s="375">
        <v>38325000</v>
      </c>
      <c r="D1384" s="375">
        <v>38029100</v>
      </c>
      <c r="E1384" s="375">
        <v>0</v>
      </c>
      <c r="F1384" s="375">
        <v>38029100</v>
      </c>
      <c r="G1384" s="375">
        <v>295900</v>
      </c>
      <c r="H1384" s="375">
        <v>0.77210000000000001</v>
      </c>
    </row>
    <row r="1385" spans="1:8" x14ac:dyDescent="0.25">
      <c r="A1385" s="374" t="s">
        <v>2411</v>
      </c>
      <c r="B1385" s="374" t="s">
        <v>635</v>
      </c>
      <c r="C1385" s="375">
        <v>38325000</v>
      </c>
      <c r="D1385" s="375">
        <v>38029100</v>
      </c>
      <c r="E1385" s="375">
        <v>0</v>
      </c>
      <c r="F1385" s="375">
        <v>38029100</v>
      </c>
      <c r="G1385" s="375">
        <v>295900</v>
      </c>
      <c r="H1385" s="375">
        <v>0.77210000000000001</v>
      </c>
    </row>
    <row r="1386" spans="1:8" x14ac:dyDescent="0.25">
      <c r="A1386" s="374" t="s">
        <v>2412</v>
      </c>
      <c r="B1386" s="374" t="s">
        <v>566</v>
      </c>
      <c r="C1386" s="375">
        <v>17640000</v>
      </c>
      <c r="D1386" s="375">
        <v>17640000</v>
      </c>
      <c r="E1386" s="375">
        <v>0</v>
      </c>
      <c r="F1386" s="375">
        <v>17640000</v>
      </c>
      <c r="G1386" s="375">
        <v>0</v>
      </c>
      <c r="H1386" s="375">
        <v>0</v>
      </c>
    </row>
    <row r="1387" spans="1:8" x14ac:dyDescent="0.25">
      <c r="A1387" s="374" t="s">
        <v>2413</v>
      </c>
      <c r="B1387" s="374" t="s">
        <v>618</v>
      </c>
      <c r="C1387" s="375">
        <v>17640000</v>
      </c>
      <c r="D1387" s="375">
        <v>17640000</v>
      </c>
      <c r="E1387" s="375">
        <v>0</v>
      </c>
      <c r="F1387" s="375">
        <v>17640000</v>
      </c>
      <c r="G1387" s="375">
        <v>0</v>
      </c>
      <c r="H1387" s="375">
        <v>0</v>
      </c>
    </row>
    <row r="1388" spans="1:8" x14ac:dyDescent="0.25">
      <c r="A1388" s="374" t="s">
        <v>2414</v>
      </c>
      <c r="B1388" s="374" t="s">
        <v>2415</v>
      </c>
      <c r="C1388" s="375">
        <v>8000000</v>
      </c>
      <c r="D1388" s="375">
        <v>5000000</v>
      </c>
      <c r="E1388" s="375">
        <v>0</v>
      </c>
      <c r="F1388" s="375">
        <v>5000000</v>
      </c>
      <c r="G1388" s="375">
        <v>3000000</v>
      </c>
      <c r="H1388" s="375">
        <v>37.5</v>
      </c>
    </row>
    <row r="1389" spans="1:8" x14ac:dyDescent="0.25">
      <c r="A1389" s="374" t="s">
        <v>2416</v>
      </c>
      <c r="B1389" s="374" t="s">
        <v>2417</v>
      </c>
      <c r="C1389" s="375">
        <v>8000000</v>
      </c>
      <c r="D1389" s="375">
        <v>5000000</v>
      </c>
      <c r="E1389" s="375">
        <v>0</v>
      </c>
      <c r="F1389" s="375">
        <v>5000000</v>
      </c>
      <c r="G1389" s="375">
        <v>3000000</v>
      </c>
      <c r="H1389" s="375">
        <v>37.5</v>
      </c>
    </row>
    <row r="1390" spans="1:8" x14ac:dyDescent="0.25">
      <c r="A1390" s="374" t="s">
        <v>2418</v>
      </c>
      <c r="B1390" s="374" t="s">
        <v>2419</v>
      </c>
      <c r="C1390" s="375">
        <v>149950000</v>
      </c>
      <c r="D1390" s="375">
        <v>50947000</v>
      </c>
      <c r="E1390" s="375">
        <v>0</v>
      </c>
      <c r="F1390" s="375">
        <v>50947000</v>
      </c>
      <c r="G1390" s="375">
        <v>99003000</v>
      </c>
      <c r="H1390" s="375">
        <v>66.024000000000001</v>
      </c>
    </row>
    <row r="1391" spans="1:8" x14ac:dyDescent="0.25">
      <c r="A1391" s="374" t="s">
        <v>2420</v>
      </c>
      <c r="B1391" s="374" t="s">
        <v>542</v>
      </c>
      <c r="C1391" s="375">
        <v>47730000</v>
      </c>
      <c r="D1391" s="375">
        <v>47730000</v>
      </c>
      <c r="E1391" s="375">
        <v>0</v>
      </c>
      <c r="F1391" s="375">
        <v>47730000</v>
      </c>
      <c r="G1391" s="375">
        <v>0</v>
      </c>
      <c r="H1391" s="375">
        <v>0</v>
      </c>
    </row>
    <row r="1392" spans="1:8" x14ac:dyDescent="0.25">
      <c r="A1392" s="374" t="s">
        <v>2421</v>
      </c>
      <c r="B1392" s="374" t="s">
        <v>561</v>
      </c>
      <c r="C1392" s="375">
        <v>47730000</v>
      </c>
      <c r="D1392" s="375">
        <v>47730000</v>
      </c>
      <c r="E1392" s="375">
        <v>0</v>
      </c>
      <c r="F1392" s="375">
        <v>47730000</v>
      </c>
      <c r="G1392" s="375">
        <v>0</v>
      </c>
      <c r="H1392" s="375">
        <v>0</v>
      </c>
    </row>
    <row r="1393" spans="1:8" x14ac:dyDescent="0.25">
      <c r="A1393" s="374" t="s">
        <v>2422</v>
      </c>
      <c r="B1393" s="374" t="s">
        <v>562</v>
      </c>
      <c r="C1393" s="375">
        <v>46605000</v>
      </c>
      <c r="D1393" s="375">
        <v>46605000</v>
      </c>
      <c r="E1393" s="375">
        <v>0</v>
      </c>
      <c r="F1393" s="375">
        <v>46605000</v>
      </c>
      <c r="G1393" s="375">
        <v>0</v>
      </c>
      <c r="H1393" s="375">
        <v>0</v>
      </c>
    </row>
    <row r="1394" spans="1:8" x14ac:dyDescent="0.25">
      <c r="A1394" s="374" t="s">
        <v>2423</v>
      </c>
      <c r="B1394" s="374" t="s">
        <v>572</v>
      </c>
      <c r="C1394" s="375">
        <v>400000</v>
      </c>
      <c r="D1394" s="375">
        <v>400000</v>
      </c>
      <c r="E1394" s="375">
        <v>0</v>
      </c>
      <c r="F1394" s="375">
        <v>400000</v>
      </c>
      <c r="G1394" s="375">
        <v>0</v>
      </c>
      <c r="H1394" s="375">
        <v>0</v>
      </c>
    </row>
    <row r="1395" spans="1:8" x14ac:dyDescent="0.25">
      <c r="A1395" s="374" t="s">
        <v>2424</v>
      </c>
      <c r="B1395" s="374" t="s">
        <v>573</v>
      </c>
      <c r="C1395" s="375">
        <v>725000</v>
      </c>
      <c r="D1395" s="375">
        <v>725000</v>
      </c>
      <c r="E1395" s="375">
        <v>0</v>
      </c>
      <c r="F1395" s="375">
        <v>725000</v>
      </c>
      <c r="G1395" s="375">
        <v>0</v>
      </c>
      <c r="H1395" s="375">
        <v>0</v>
      </c>
    </row>
    <row r="1396" spans="1:8" x14ac:dyDescent="0.25">
      <c r="A1396" s="374" t="s">
        <v>807</v>
      </c>
      <c r="B1396" s="374" t="s">
        <v>543</v>
      </c>
      <c r="C1396" s="375">
        <v>102220000</v>
      </c>
      <c r="D1396" s="375">
        <v>3217000</v>
      </c>
      <c r="E1396" s="375">
        <v>0</v>
      </c>
      <c r="F1396" s="375">
        <v>3217000</v>
      </c>
      <c r="G1396" s="375">
        <v>99003000</v>
      </c>
      <c r="H1396" s="375">
        <v>96.852900000000005</v>
      </c>
    </row>
    <row r="1397" spans="1:8" x14ac:dyDescent="0.25">
      <c r="A1397" s="374" t="s">
        <v>808</v>
      </c>
      <c r="B1397" s="374" t="s">
        <v>544</v>
      </c>
      <c r="C1397" s="375">
        <v>295000</v>
      </c>
      <c r="D1397" s="375">
        <v>292000</v>
      </c>
      <c r="E1397" s="375">
        <v>0</v>
      </c>
      <c r="F1397" s="375">
        <v>292000</v>
      </c>
      <c r="G1397" s="375">
        <v>3000</v>
      </c>
      <c r="H1397" s="375">
        <v>1.0168999999999999</v>
      </c>
    </row>
    <row r="1398" spans="1:8" x14ac:dyDescent="0.25">
      <c r="A1398" s="374" t="s">
        <v>809</v>
      </c>
      <c r="B1398" s="374" t="s">
        <v>551</v>
      </c>
      <c r="C1398" s="375">
        <v>295000</v>
      </c>
      <c r="D1398" s="375">
        <v>292000</v>
      </c>
      <c r="E1398" s="375">
        <v>0</v>
      </c>
      <c r="F1398" s="375">
        <v>292000</v>
      </c>
      <c r="G1398" s="375">
        <v>3000</v>
      </c>
      <c r="H1398" s="375">
        <v>1.0168999999999999</v>
      </c>
    </row>
    <row r="1399" spans="1:8" x14ac:dyDescent="0.25">
      <c r="A1399" s="374" t="s">
        <v>810</v>
      </c>
      <c r="B1399" s="374" t="s">
        <v>546</v>
      </c>
      <c r="C1399" s="375">
        <v>99000000</v>
      </c>
      <c r="D1399" s="375">
        <v>0</v>
      </c>
      <c r="E1399" s="375">
        <v>0</v>
      </c>
      <c r="F1399" s="375">
        <v>0</v>
      </c>
      <c r="G1399" s="375">
        <v>99000000</v>
      </c>
      <c r="H1399" s="375">
        <v>100</v>
      </c>
    </row>
    <row r="1400" spans="1:8" x14ac:dyDescent="0.25">
      <c r="A1400" s="374" t="s">
        <v>811</v>
      </c>
      <c r="B1400" s="374" t="s">
        <v>621</v>
      </c>
      <c r="C1400" s="375">
        <v>99000000</v>
      </c>
      <c r="D1400" s="375">
        <v>0</v>
      </c>
      <c r="E1400" s="375">
        <v>0</v>
      </c>
      <c r="F1400" s="375">
        <v>0</v>
      </c>
      <c r="G1400" s="375">
        <v>99000000</v>
      </c>
      <c r="H1400" s="375">
        <v>100</v>
      </c>
    </row>
    <row r="1401" spans="1:8" x14ac:dyDescent="0.25">
      <c r="A1401" s="374" t="s">
        <v>812</v>
      </c>
      <c r="B1401" s="374" t="s">
        <v>553</v>
      </c>
      <c r="C1401" s="375">
        <v>525000</v>
      </c>
      <c r="D1401" s="375">
        <v>525000</v>
      </c>
      <c r="E1401" s="375">
        <v>0</v>
      </c>
      <c r="F1401" s="375">
        <v>525000</v>
      </c>
      <c r="G1401" s="375">
        <v>0</v>
      </c>
      <c r="H1401" s="375">
        <v>0</v>
      </c>
    </row>
    <row r="1402" spans="1:8" x14ac:dyDescent="0.25">
      <c r="A1402" s="374" t="s">
        <v>813</v>
      </c>
      <c r="B1402" s="374" t="s">
        <v>555</v>
      </c>
      <c r="C1402" s="375">
        <v>525000</v>
      </c>
      <c r="D1402" s="375">
        <v>525000</v>
      </c>
      <c r="E1402" s="375">
        <v>0</v>
      </c>
      <c r="F1402" s="375">
        <v>525000</v>
      </c>
      <c r="G1402" s="375">
        <v>0</v>
      </c>
      <c r="H1402" s="375">
        <v>0</v>
      </c>
    </row>
    <row r="1403" spans="1:8" x14ac:dyDescent="0.25">
      <c r="A1403" s="374" t="s">
        <v>814</v>
      </c>
      <c r="B1403" s="374" t="s">
        <v>556</v>
      </c>
      <c r="C1403" s="375">
        <v>2400000</v>
      </c>
      <c r="D1403" s="375">
        <v>2400000</v>
      </c>
      <c r="E1403" s="375">
        <v>0</v>
      </c>
      <c r="F1403" s="375">
        <v>2400000</v>
      </c>
      <c r="G1403" s="375">
        <v>0</v>
      </c>
      <c r="H1403" s="375">
        <v>0</v>
      </c>
    </row>
    <row r="1404" spans="1:8" x14ac:dyDescent="0.25">
      <c r="A1404" s="374" t="s">
        <v>815</v>
      </c>
      <c r="B1404" s="374" t="s">
        <v>557</v>
      </c>
      <c r="C1404" s="375">
        <v>320000</v>
      </c>
      <c r="D1404" s="375">
        <v>320000</v>
      </c>
      <c r="E1404" s="375">
        <v>0</v>
      </c>
      <c r="F1404" s="375">
        <v>320000</v>
      </c>
      <c r="G1404" s="375">
        <v>0</v>
      </c>
      <c r="H1404" s="375">
        <v>0</v>
      </c>
    </row>
    <row r="1405" spans="1:8" x14ac:dyDescent="0.25">
      <c r="A1405" s="374" t="s">
        <v>816</v>
      </c>
      <c r="B1405" s="374" t="s">
        <v>617</v>
      </c>
      <c r="C1405" s="375">
        <v>2080000</v>
      </c>
      <c r="D1405" s="375">
        <v>2080000</v>
      </c>
      <c r="E1405" s="375">
        <v>0</v>
      </c>
      <c r="F1405" s="375">
        <v>2080000</v>
      </c>
      <c r="G1405" s="375">
        <v>0</v>
      </c>
      <c r="H1405" s="375">
        <v>0</v>
      </c>
    </row>
    <row r="1406" spans="1:8" x14ac:dyDescent="0.25">
      <c r="A1406" s="374" t="s">
        <v>817</v>
      </c>
      <c r="B1406" s="374" t="s">
        <v>818</v>
      </c>
      <c r="C1406" s="375">
        <v>75000000</v>
      </c>
      <c r="D1406" s="375">
        <v>17873000</v>
      </c>
      <c r="E1406" s="375">
        <v>0</v>
      </c>
      <c r="F1406" s="375">
        <v>17873000</v>
      </c>
      <c r="G1406" s="375">
        <v>57127000</v>
      </c>
      <c r="H1406" s="375">
        <v>76.169300000000007</v>
      </c>
    </row>
    <row r="1407" spans="1:8" x14ac:dyDescent="0.25">
      <c r="A1407" s="374" t="s">
        <v>819</v>
      </c>
      <c r="B1407" s="374" t="s">
        <v>542</v>
      </c>
      <c r="C1407" s="375">
        <v>3960000</v>
      </c>
      <c r="D1407" s="375">
        <v>0</v>
      </c>
      <c r="E1407" s="375">
        <v>0</v>
      </c>
      <c r="F1407" s="375">
        <v>0</v>
      </c>
      <c r="G1407" s="375">
        <v>3960000</v>
      </c>
      <c r="H1407" s="375">
        <v>100</v>
      </c>
    </row>
    <row r="1408" spans="1:8" x14ac:dyDescent="0.25">
      <c r="A1408" s="374" t="s">
        <v>820</v>
      </c>
      <c r="B1408" s="374" t="s">
        <v>561</v>
      </c>
      <c r="C1408" s="375">
        <v>2760000</v>
      </c>
      <c r="D1408" s="375">
        <v>0</v>
      </c>
      <c r="E1408" s="375">
        <v>0</v>
      </c>
      <c r="F1408" s="375">
        <v>0</v>
      </c>
      <c r="G1408" s="375">
        <v>2760000</v>
      </c>
      <c r="H1408" s="375">
        <v>100</v>
      </c>
    </row>
    <row r="1409" spans="1:8" x14ac:dyDescent="0.25">
      <c r="A1409" s="374" t="s">
        <v>821</v>
      </c>
      <c r="B1409" s="374" t="s">
        <v>562</v>
      </c>
      <c r="C1409" s="375">
        <v>2760000</v>
      </c>
      <c r="D1409" s="375">
        <v>0</v>
      </c>
      <c r="E1409" s="375">
        <v>0</v>
      </c>
      <c r="F1409" s="375">
        <v>0</v>
      </c>
      <c r="G1409" s="375">
        <v>2760000</v>
      </c>
      <c r="H1409" s="375">
        <v>100</v>
      </c>
    </row>
    <row r="1410" spans="1:8" x14ac:dyDescent="0.25">
      <c r="A1410" s="374" t="s">
        <v>822</v>
      </c>
      <c r="B1410" s="374" t="s">
        <v>687</v>
      </c>
      <c r="C1410" s="375">
        <v>0</v>
      </c>
      <c r="D1410" s="375">
        <v>0</v>
      </c>
      <c r="E1410" s="375">
        <v>0</v>
      </c>
      <c r="F1410" s="375">
        <v>0</v>
      </c>
      <c r="G1410" s="375">
        <v>0</v>
      </c>
      <c r="H1410" s="375">
        <v>0</v>
      </c>
    </row>
    <row r="1411" spans="1:8" x14ac:dyDescent="0.25">
      <c r="A1411" s="374" t="s">
        <v>823</v>
      </c>
      <c r="B1411" s="374" t="s">
        <v>547</v>
      </c>
      <c r="C1411" s="375">
        <v>1200000</v>
      </c>
      <c r="D1411" s="375">
        <v>0</v>
      </c>
      <c r="E1411" s="375">
        <v>0</v>
      </c>
      <c r="F1411" s="375">
        <v>0</v>
      </c>
      <c r="G1411" s="375">
        <v>1200000</v>
      </c>
      <c r="H1411" s="375">
        <v>100</v>
      </c>
    </row>
    <row r="1412" spans="1:8" x14ac:dyDescent="0.25">
      <c r="A1412" s="374" t="s">
        <v>824</v>
      </c>
      <c r="B1412" s="374" t="s">
        <v>563</v>
      </c>
      <c r="C1412" s="375">
        <v>1200000</v>
      </c>
      <c r="D1412" s="375">
        <v>0</v>
      </c>
      <c r="E1412" s="375">
        <v>0</v>
      </c>
      <c r="F1412" s="375">
        <v>0</v>
      </c>
      <c r="G1412" s="375">
        <v>1200000</v>
      </c>
      <c r="H1412" s="375">
        <v>100</v>
      </c>
    </row>
    <row r="1413" spans="1:8" x14ac:dyDescent="0.25">
      <c r="A1413" s="374" t="s">
        <v>825</v>
      </c>
      <c r="B1413" s="374" t="s">
        <v>543</v>
      </c>
      <c r="C1413" s="375">
        <v>50040000</v>
      </c>
      <c r="D1413" s="375">
        <v>17873000</v>
      </c>
      <c r="E1413" s="375">
        <v>0</v>
      </c>
      <c r="F1413" s="375">
        <v>17873000</v>
      </c>
      <c r="G1413" s="375">
        <v>32167000</v>
      </c>
      <c r="H1413" s="375">
        <v>64.282600000000002</v>
      </c>
    </row>
    <row r="1414" spans="1:8" x14ac:dyDescent="0.25">
      <c r="A1414" s="374" t="s">
        <v>826</v>
      </c>
      <c r="B1414" s="374" t="s">
        <v>544</v>
      </c>
      <c r="C1414" s="375">
        <v>3400000</v>
      </c>
      <c r="D1414" s="375">
        <v>1500000</v>
      </c>
      <c r="E1414" s="375">
        <v>0</v>
      </c>
      <c r="F1414" s="375">
        <v>1500000</v>
      </c>
      <c r="G1414" s="375">
        <v>1900000</v>
      </c>
      <c r="H1414" s="375">
        <v>55.882399999999997</v>
      </c>
    </row>
    <row r="1415" spans="1:8" x14ac:dyDescent="0.25">
      <c r="A1415" s="374" t="s">
        <v>827</v>
      </c>
      <c r="B1415" s="374" t="s">
        <v>551</v>
      </c>
      <c r="C1415" s="375">
        <v>3220000</v>
      </c>
      <c r="D1415" s="375">
        <v>1320000</v>
      </c>
      <c r="E1415" s="375">
        <v>0</v>
      </c>
      <c r="F1415" s="375">
        <v>1320000</v>
      </c>
      <c r="G1415" s="375">
        <v>1900000</v>
      </c>
      <c r="H1415" s="375">
        <v>59.0062</v>
      </c>
    </row>
    <row r="1416" spans="1:8" x14ac:dyDescent="0.25">
      <c r="A1416" s="374" t="s">
        <v>828</v>
      </c>
      <c r="B1416" s="374" t="s">
        <v>552</v>
      </c>
      <c r="C1416" s="375">
        <v>180000</v>
      </c>
      <c r="D1416" s="375">
        <v>180000</v>
      </c>
      <c r="E1416" s="375">
        <v>0</v>
      </c>
      <c r="F1416" s="375">
        <v>180000</v>
      </c>
      <c r="G1416" s="375">
        <v>0</v>
      </c>
      <c r="H1416" s="375">
        <v>0</v>
      </c>
    </row>
    <row r="1417" spans="1:8" x14ac:dyDescent="0.25">
      <c r="A1417" s="374" t="s">
        <v>829</v>
      </c>
      <c r="B1417" s="374" t="s">
        <v>553</v>
      </c>
      <c r="C1417" s="375">
        <v>4660000</v>
      </c>
      <c r="D1417" s="375">
        <v>1160000</v>
      </c>
      <c r="E1417" s="375">
        <v>0</v>
      </c>
      <c r="F1417" s="375">
        <v>1160000</v>
      </c>
      <c r="G1417" s="375">
        <v>3500000</v>
      </c>
      <c r="H1417" s="375">
        <v>75.107299999999995</v>
      </c>
    </row>
    <row r="1418" spans="1:8" x14ac:dyDescent="0.25">
      <c r="A1418" s="374" t="s">
        <v>830</v>
      </c>
      <c r="B1418" s="374" t="s">
        <v>555</v>
      </c>
      <c r="C1418" s="375">
        <v>4660000</v>
      </c>
      <c r="D1418" s="375">
        <v>1160000</v>
      </c>
      <c r="E1418" s="375">
        <v>0</v>
      </c>
      <c r="F1418" s="375">
        <v>1160000</v>
      </c>
      <c r="G1418" s="375">
        <v>3500000</v>
      </c>
      <c r="H1418" s="375">
        <v>75.107299999999995</v>
      </c>
    </row>
    <row r="1419" spans="1:8" x14ac:dyDescent="0.25">
      <c r="A1419" s="374" t="s">
        <v>831</v>
      </c>
      <c r="B1419" s="374" t="s">
        <v>556</v>
      </c>
      <c r="C1419" s="375">
        <v>19680000</v>
      </c>
      <c r="D1419" s="375">
        <v>7533000</v>
      </c>
      <c r="E1419" s="375">
        <v>0</v>
      </c>
      <c r="F1419" s="375">
        <v>7533000</v>
      </c>
      <c r="G1419" s="375">
        <v>12147000</v>
      </c>
      <c r="H1419" s="375">
        <v>61.7226</v>
      </c>
    </row>
    <row r="1420" spans="1:8" x14ac:dyDescent="0.25">
      <c r="A1420" s="374" t="s">
        <v>832</v>
      </c>
      <c r="B1420" s="374" t="s">
        <v>557</v>
      </c>
      <c r="C1420" s="375">
        <v>19680000</v>
      </c>
      <c r="D1420" s="375">
        <v>7533000</v>
      </c>
      <c r="E1420" s="375">
        <v>0</v>
      </c>
      <c r="F1420" s="375">
        <v>7533000</v>
      </c>
      <c r="G1420" s="375">
        <v>12147000</v>
      </c>
      <c r="H1420" s="375">
        <v>61.7226</v>
      </c>
    </row>
    <row r="1421" spans="1:8" x14ac:dyDescent="0.25">
      <c r="A1421" s="374" t="s">
        <v>833</v>
      </c>
      <c r="B1421" s="374" t="s">
        <v>558</v>
      </c>
      <c r="C1421" s="375">
        <v>16100000</v>
      </c>
      <c r="D1421" s="375">
        <v>7680000</v>
      </c>
      <c r="E1421" s="375">
        <v>0</v>
      </c>
      <c r="F1421" s="375">
        <v>7680000</v>
      </c>
      <c r="G1421" s="375">
        <v>8420000</v>
      </c>
      <c r="H1421" s="375">
        <v>52.298099999999998</v>
      </c>
    </row>
    <row r="1422" spans="1:8" x14ac:dyDescent="0.25">
      <c r="A1422" s="374" t="s">
        <v>834</v>
      </c>
      <c r="B1422" s="374" t="s">
        <v>560</v>
      </c>
      <c r="C1422" s="375">
        <v>1300000</v>
      </c>
      <c r="D1422" s="375">
        <v>0</v>
      </c>
      <c r="E1422" s="375">
        <v>0</v>
      </c>
      <c r="F1422" s="375">
        <v>0</v>
      </c>
      <c r="G1422" s="375">
        <v>1300000</v>
      </c>
      <c r="H1422" s="375">
        <v>100</v>
      </c>
    </row>
    <row r="1423" spans="1:8" x14ac:dyDescent="0.25">
      <c r="A1423" s="374" t="s">
        <v>835</v>
      </c>
      <c r="B1423" s="374" t="s">
        <v>559</v>
      </c>
      <c r="C1423" s="375">
        <v>14800000</v>
      </c>
      <c r="D1423" s="375">
        <v>7680000</v>
      </c>
      <c r="E1423" s="375">
        <v>0</v>
      </c>
      <c r="F1423" s="375">
        <v>7680000</v>
      </c>
      <c r="G1423" s="375">
        <v>7120000</v>
      </c>
      <c r="H1423" s="375">
        <v>48.1081</v>
      </c>
    </row>
    <row r="1424" spans="1:8" x14ac:dyDescent="0.25">
      <c r="A1424" s="374" t="s">
        <v>2425</v>
      </c>
      <c r="B1424" s="374" t="s">
        <v>566</v>
      </c>
      <c r="C1424" s="375">
        <v>6200000</v>
      </c>
      <c r="D1424" s="375">
        <v>0</v>
      </c>
      <c r="E1424" s="375">
        <v>0</v>
      </c>
      <c r="F1424" s="375">
        <v>0</v>
      </c>
      <c r="G1424" s="375">
        <v>6200000</v>
      </c>
      <c r="H1424" s="375">
        <v>100</v>
      </c>
    </row>
    <row r="1425" spans="1:8" x14ac:dyDescent="0.25">
      <c r="A1425" s="374" t="s">
        <v>2426</v>
      </c>
      <c r="B1425" s="374" t="s">
        <v>618</v>
      </c>
      <c r="C1425" s="375">
        <v>600000</v>
      </c>
      <c r="D1425" s="375">
        <v>0</v>
      </c>
      <c r="E1425" s="375">
        <v>0</v>
      </c>
      <c r="F1425" s="375">
        <v>0</v>
      </c>
      <c r="G1425" s="375">
        <v>600000</v>
      </c>
      <c r="H1425" s="375">
        <v>100</v>
      </c>
    </row>
    <row r="1426" spans="1:8" x14ac:dyDescent="0.25">
      <c r="A1426" s="374" t="s">
        <v>2427</v>
      </c>
      <c r="B1426" s="374" t="s">
        <v>1325</v>
      </c>
      <c r="C1426" s="375">
        <v>5600000</v>
      </c>
      <c r="D1426" s="375">
        <v>0</v>
      </c>
      <c r="E1426" s="375">
        <v>0</v>
      </c>
      <c r="F1426" s="375">
        <v>0</v>
      </c>
      <c r="G1426" s="375">
        <v>5600000</v>
      </c>
      <c r="H1426" s="375">
        <v>100</v>
      </c>
    </row>
    <row r="1427" spans="1:8" x14ac:dyDescent="0.25">
      <c r="A1427" s="374" t="s">
        <v>2428</v>
      </c>
      <c r="B1427" s="374" t="s">
        <v>568</v>
      </c>
      <c r="C1427" s="375">
        <v>21000000</v>
      </c>
      <c r="D1427" s="375">
        <v>0</v>
      </c>
      <c r="E1427" s="375">
        <v>0</v>
      </c>
      <c r="F1427" s="375">
        <v>0</v>
      </c>
      <c r="G1427" s="375">
        <v>21000000</v>
      </c>
      <c r="H1427" s="375">
        <v>100</v>
      </c>
    </row>
    <row r="1428" spans="1:8" x14ac:dyDescent="0.25">
      <c r="A1428" s="374" t="s">
        <v>2429</v>
      </c>
      <c r="B1428" s="374" t="s">
        <v>570</v>
      </c>
      <c r="C1428" s="375">
        <v>21000000</v>
      </c>
      <c r="D1428" s="375">
        <v>0</v>
      </c>
      <c r="E1428" s="375">
        <v>0</v>
      </c>
      <c r="F1428" s="375">
        <v>0</v>
      </c>
      <c r="G1428" s="375">
        <v>21000000</v>
      </c>
      <c r="H1428" s="375">
        <v>100</v>
      </c>
    </row>
    <row r="1429" spans="1:8" x14ac:dyDescent="0.25">
      <c r="A1429" s="374" t="s">
        <v>2430</v>
      </c>
      <c r="B1429" s="374" t="s">
        <v>654</v>
      </c>
      <c r="C1429" s="375">
        <v>10000000</v>
      </c>
      <c r="D1429" s="375">
        <v>0</v>
      </c>
      <c r="E1429" s="375">
        <v>0</v>
      </c>
      <c r="F1429" s="375">
        <v>0</v>
      </c>
      <c r="G1429" s="375">
        <v>10000000</v>
      </c>
      <c r="H1429" s="375">
        <v>100</v>
      </c>
    </row>
    <row r="1430" spans="1:8" x14ac:dyDescent="0.25">
      <c r="A1430" s="374" t="s">
        <v>2431</v>
      </c>
      <c r="B1430" s="374" t="s">
        <v>656</v>
      </c>
      <c r="C1430" s="375">
        <v>3500000</v>
      </c>
      <c r="D1430" s="375">
        <v>0</v>
      </c>
      <c r="E1430" s="375">
        <v>0</v>
      </c>
      <c r="F1430" s="375">
        <v>0</v>
      </c>
      <c r="G1430" s="375">
        <v>3500000</v>
      </c>
      <c r="H1430" s="375">
        <v>100</v>
      </c>
    </row>
    <row r="1431" spans="1:8" x14ac:dyDescent="0.25">
      <c r="A1431" s="374" t="s">
        <v>2432</v>
      </c>
      <c r="B1431" s="374" t="s">
        <v>574</v>
      </c>
      <c r="C1431" s="375">
        <v>7500000</v>
      </c>
      <c r="D1431" s="375">
        <v>0</v>
      </c>
      <c r="E1431" s="375">
        <v>0</v>
      </c>
      <c r="F1431" s="375">
        <v>0</v>
      </c>
      <c r="G1431" s="375">
        <v>7500000</v>
      </c>
      <c r="H1431" s="375">
        <v>100</v>
      </c>
    </row>
    <row r="1432" spans="1:8" x14ac:dyDescent="0.25">
      <c r="A1432" s="374" t="s">
        <v>836</v>
      </c>
      <c r="B1432" s="374" t="s">
        <v>837</v>
      </c>
      <c r="C1432" s="375">
        <v>125000000</v>
      </c>
      <c r="D1432" s="375">
        <v>61796000</v>
      </c>
      <c r="E1432" s="375">
        <v>0</v>
      </c>
      <c r="F1432" s="375">
        <v>61796000</v>
      </c>
      <c r="G1432" s="375">
        <v>63204000</v>
      </c>
      <c r="H1432" s="375">
        <v>50.563200000000002</v>
      </c>
    </row>
    <row r="1433" spans="1:8" x14ac:dyDescent="0.25">
      <c r="A1433" s="374" t="s">
        <v>838</v>
      </c>
      <c r="B1433" s="374" t="s">
        <v>839</v>
      </c>
      <c r="C1433" s="375">
        <v>100000000</v>
      </c>
      <c r="D1433" s="375">
        <v>61796000</v>
      </c>
      <c r="E1433" s="375">
        <v>0</v>
      </c>
      <c r="F1433" s="375">
        <v>61796000</v>
      </c>
      <c r="G1433" s="375">
        <v>38204000</v>
      </c>
      <c r="H1433" s="375">
        <v>38.204000000000001</v>
      </c>
    </row>
    <row r="1434" spans="1:8" x14ac:dyDescent="0.25">
      <c r="A1434" s="374" t="s">
        <v>840</v>
      </c>
      <c r="B1434" s="374" t="s">
        <v>542</v>
      </c>
      <c r="C1434" s="375">
        <v>21110000</v>
      </c>
      <c r="D1434" s="375">
        <v>19960000</v>
      </c>
      <c r="E1434" s="375">
        <v>0</v>
      </c>
      <c r="F1434" s="375">
        <v>19960000</v>
      </c>
      <c r="G1434" s="375">
        <v>1150000</v>
      </c>
      <c r="H1434" s="375">
        <v>5.4477000000000002</v>
      </c>
    </row>
    <row r="1435" spans="1:8" x14ac:dyDescent="0.25">
      <c r="A1435" s="374" t="s">
        <v>841</v>
      </c>
      <c r="B1435" s="374" t="s">
        <v>561</v>
      </c>
      <c r="C1435" s="375">
        <v>21110000</v>
      </c>
      <c r="D1435" s="375">
        <v>19960000</v>
      </c>
      <c r="E1435" s="375">
        <v>0</v>
      </c>
      <c r="F1435" s="375">
        <v>19960000</v>
      </c>
      <c r="G1435" s="375">
        <v>1150000</v>
      </c>
      <c r="H1435" s="375">
        <v>5.4477000000000002</v>
      </c>
    </row>
    <row r="1436" spans="1:8" x14ac:dyDescent="0.25">
      <c r="A1436" s="374" t="s">
        <v>842</v>
      </c>
      <c r="B1436" s="374" t="s">
        <v>562</v>
      </c>
      <c r="C1436" s="375">
        <v>21110000</v>
      </c>
      <c r="D1436" s="375">
        <v>19960000</v>
      </c>
      <c r="E1436" s="375">
        <v>0</v>
      </c>
      <c r="F1436" s="375">
        <v>19960000</v>
      </c>
      <c r="G1436" s="375">
        <v>1150000</v>
      </c>
      <c r="H1436" s="375">
        <v>5.4477000000000002</v>
      </c>
    </row>
    <row r="1437" spans="1:8" x14ac:dyDescent="0.25">
      <c r="A1437" s="374" t="s">
        <v>843</v>
      </c>
      <c r="B1437" s="374" t="s">
        <v>543</v>
      </c>
      <c r="C1437" s="375">
        <v>78890000</v>
      </c>
      <c r="D1437" s="375">
        <v>41836000</v>
      </c>
      <c r="E1437" s="375">
        <v>0</v>
      </c>
      <c r="F1437" s="375">
        <v>41836000</v>
      </c>
      <c r="G1437" s="375">
        <v>37054000</v>
      </c>
      <c r="H1437" s="375">
        <v>46.969200000000001</v>
      </c>
    </row>
    <row r="1438" spans="1:8" x14ac:dyDescent="0.25">
      <c r="A1438" s="374" t="s">
        <v>844</v>
      </c>
      <c r="B1438" s="374" t="s">
        <v>544</v>
      </c>
      <c r="C1438" s="375">
        <v>1373000</v>
      </c>
      <c r="D1438" s="375">
        <v>1373000</v>
      </c>
      <c r="E1438" s="375">
        <v>0</v>
      </c>
      <c r="F1438" s="375">
        <v>1373000</v>
      </c>
      <c r="G1438" s="375">
        <v>0</v>
      </c>
      <c r="H1438" s="375">
        <v>0</v>
      </c>
    </row>
    <row r="1439" spans="1:8" x14ac:dyDescent="0.25">
      <c r="A1439" s="374" t="s">
        <v>845</v>
      </c>
      <c r="B1439" s="374" t="s">
        <v>551</v>
      </c>
      <c r="C1439" s="375">
        <v>1253000</v>
      </c>
      <c r="D1439" s="375">
        <v>1253000</v>
      </c>
      <c r="E1439" s="375">
        <v>0</v>
      </c>
      <c r="F1439" s="375">
        <v>1253000</v>
      </c>
      <c r="G1439" s="375">
        <v>0</v>
      </c>
      <c r="H1439" s="375">
        <v>0</v>
      </c>
    </row>
    <row r="1440" spans="1:8" x14ac:dyDescent="0.25">
      <c r="A1440" s="374" t="s">
        <v>846</v>
      </c>
      <c r="B1440" s="374" t="s">
        <v>552</v>
      </c>
      <c r="C1440" s="375">
        <v>120000</v>
      </c>
      <c r="D1440" s="375">
        <v>120000</v>
      </c>
      <c r="E1440" s="375">
        <v>0</v>
      </c>
      <c r="F1440" s="375">
        <v>120000</v>
      </c>
      <c r="G1440" s="375">
        <v>0</v>
      </c>
      <c r="H1440" s="375">
        <v>0</v>
      </c>
    </row>
    <row r="1441" spans="1:8" x14ac:dyDescent="0.25">
      <c r="A1441" s="374" t="s">
        <v>847</v>
      </c>
      <c r="B1441" s="374" t="s">
        <v>553</v>
      </c>
      <c r="C1441" s="375">
        <v>301000</v>
      </c>
      <c r="D1441" s="375">
        <v>301000</v>
      </c>
      <c r="E1441" s="375">
        <v>0</v>
      </c>
      <c r="F1441" s="375">
        <v>301000</v>
      </c>
      <c r="G1441" s="375">
        <v>0</v>
      </c>
      <c r="H1441" s="375">
        <v>0</v>
      </c>
    </row>
    <row r="1442" spans="1:8" x14ac:dyDescent="0.25">
      <c r="A1442" s="374" t="s">
        <v>848</v>
      </c>
      <c r="B1442" s="374" t="s">
        <v>555</v>
      </c>
      <c r="C1442" s="375">
        <v>151000</v>
      </c>
      <c r="D1442" s="375">
        <v>151000</v>
      </c>
      <c r="E1442" s="375">
        <v>0</v>
      </c>
      <c r="F1442" s="375">
        <v>151000</v>
      </c>
      <c r="G1442" s="375">
        <v>0</v>
      </c>
      <c r="H1442" s="375">
        <v>0</v>
      </c>
    </row>
    <row r="1443" spans="1:8" x14ac:dyDescent="0.25">
      <c r="A1443" s="374" t="s">
        <v>849</v>
      </c>
      <c r="B1443" s="374" t="s">
        <v>616</v>
      </c>
      <c r="C1443" s="375">
        <v>150000</v>
      </c>
      <c r="D1443" s="375">
        <v>150000</v>
      </c>
      <c r="E1443" s="375">
        <v>0</v>
      </c>
      <c r="F1443" s="375">
        <v>150000</v>
      </c>
      <c r="G1443" s="375">
        <v>0</v>
      </c>
      <c r="H1443" s="375">
        <v>0</v>
      </c>
    </row>
    <row r="1444" spans="1:8" x14ac:dyDescent="0.25">
      <c r="A1444" s="374" t="s">
        <v>850</v>
      </c>
      <c r="B1444" s="374" t="s">
        <v>631</v>
      </c>
      <c r="C1444" s="375">
        <v>3200000</v>
      </c>
      <c r="D1444" s="375">
        <v>2000000</v>
      </c>
      <c r="E1444" s="375">
        <v>0</v>
      </c>
      <c r="F1444" s="375">
        <v>2000000</v>
      </c>
      <c r="G1444" s="375">
        <v>1200000</v>
      </c>
      <c r="H1444" s="375">
        <v>37.5</v>
      </c>
    </row>
    <row r="1445" spans="1:8" x14ac:dyDescent="0.25">
      <c r="A1445" s="374" t="s">
        <v>851</v>
      </c>
      <c r="B1445" s="374" t="s">
        <v>632</v>
      </c>
      <c r="C1445" s="375">
        <v>1600000</v>
      </c>
      <c r="D1445" s="375">
        <v>800000</v>
      </c>
      <c r="E1445" s="375">
        <v>0</v>
      </c>
      <c r="F1445" s="375">
        <v>800000</v>
      </c>
      <c r="G1445" s="375">
        <v>800000</v>
      </c>
      <c r="H1445" s="375">
        <v>50</v>
      </c>
    </row>
    <row r="1446" spans="1:8" x14ac:dyDescent="0.25">
      <c r="A1446" s="374" t="s">
        <v>852</v>
      </c>
      <c r="B1446" s="374" t="s">
        <v>633</v>
      </c>
      <c r="C1446" s="375">
        <v>1600000</v>
      </c>
      <c r="D1446" s="375">
        <v>1200000</v>
      </c>
      <c r="E1446" s="375">
        <v>0</v>
      </c>
      <c r="F1446" s="375">
        <v>1200000</v>
      </c>
      <c r="G1446" s="375">
        <v>400000</v>
      </c>
      <c r="H1446" s="375">
        <v>25</v>
      </c>
    </row>
    <row r="1447" spans="1:8" x14ac:dyDescent="0.25">
      <c r="A1447" s="374" t="s">
        <v>853</v>
      </c>
      <c r="B1447" s="374" t="s">
        <v>556</v>
      </c>
      <c r="C1447" s="375">
        <v>13116000</v>
      </c>
      <c r="D1447" s="375">
        <v>12616000</v>
      </c>
      <c r="E1447" s="375">
        <v>0</v>
      </c>
      <c r="F1447" s="375">
        <v>12616000</v>
      </c>
      <c r="G1447" s="375">
        <v>500000</v>
      </c>
      <c r="H1447" s="375">
        <v>3.8121</v>
      </c>
    </row>
    <row r="1448" spans="1:8" x14ac:dyDescent="0.25">
      <c r="A1448" s="374" t="s">
        <v>854</v>
      </c>
      <c r="B1448" s="374" t="s">
        <v>557</v>
      </c>
      <c r="C1448" s="375">
        <v>2800000</v>
      </c>
      <c r="D1448" s="375">
        <v>2800000</v>
      </c>
      <c r="E1448" s="375">
        <v>0</v>
      </c>
      <c r="F1448" s="375">
        <v>2800000</v>
      </c>
      <c r="G1448" s="375">
        <v>0</v>
      </c>
      <c r="H1448" s="375">
        <v>0</v>
      </c>
    </row>
    <row r="1449" spans="1:8" x14ac:dyDescent="0.25">
      <c r="A1449" s="374" t="s">
        <v>855</v>
      </c>
      <c r="B1449" s="374" t="s">
        <v>617</v>
      </c>
      <c r="C1449" s="375">
        <v>10316000</v>
      </c>
      <c r="D1449" s="375">
        <v>9816000</v>
      </c>
      <c r="E1449" s="375">
        <v>0</v>
      </c>
      <c r="F1449" s="375">
        <v>9816000</v>
      </c>
      <c r="G1449" s="375">
        <v>500000</v>
      </c>
      <c r="H1449" s="375">
        <v>4.8468</v>
      </c>
    </row>
    <row r="1450" spans="1:8" x14ac:dyDescent="0.25">
      <c r="A1450" s="374" t="s">
        <v>856</v>
      </c>
      <c r="B1450" s="374" t="s">
        <v>634</v>
      </c>
      <c r="C1450" s="375">
        <v>10140000</v>
      </c>
      <c r="D1450" s="375">
        <v>7740000</v>
      </c>
      <c r="E1450" s="375">
        <v>0</v>
      </c>
      <c r="F1450" s="375">
        <v>7740000</v>
      </c>
      <c r="G1450" s="375">
        <v>2400000</v>
      </c>
      <c r="H1450" s="375">
        <v>23.668600000000001</v>
      </c>
    </row>
    <row r="1451" spans="1:8" x14ac:dyDescent="0.25">
      <c r="A1451" s="374" t="s">
        <v>857</v>
      </c>
      <c r="B1451" s="374" t="s">
        <v>635</v>
      </c>
      <c r="C1451" s="375">
        <v>10140000</v>
      </c>
      <c r="D1451" s="375">
        <v>7740000</v>
      </c>
      <c r="E1451" s="375">
        <v>0</v>
      </c>
      <c r="F1451" s="375">
        <v>7740000</v>
      </c>
      <c r="G1451" s="375">
        <v>2400000</v>
      </c>
      <c r="H1451" s="375">
        <v>23.668600000000001</v>
      </c>
    </row>
    <row r="1452" spans="1:8" x14ac:dyDescent="0.25">
      <c r="A1452" s="374" t="s">
        <v>858</v>
      </c>
      <c r="B1452" s="374" t="s">
        <v>558</v>
      </c>
      <c r="C1452" s="375">
        <v>24250000</v>
      </c>
      <c r="D1452" s="375">
        <v>10309000</v>
      </c>
      <c r="E1452" s="375">
        <v>0</v>
      </c>
      <c r="F1452" s="375">
        <v>10309000</v>
      </c>
      <c r="G1452" s="375">
        <v>13941000</v>
      </c>
      <c r="H1452" s="375">
        <v>57.488700000000001</v>
      </c>
    </row>
    <row r="1453" spans="1:8" x14ac:dyDescent="0.25">
      <c r="A1453" s="374" t="s">
        <v>859</v>
      </c>
      <c r="B1453" s="374" t="s">
        <v>560</v>
      </c>
      <c r="C1453" s="375">
        <v>2250000</v>
      </c>
      <c r="D1453" s="375">
        <v>0</v>
      </c>
      <c r="E1453" s="375">
        <v>0</v>
      </c>
      <c r="F1453" s="375">
        <v>0</v>
      </c>
      <c r="G1453" s="375">
        <v>2250000</v>
      </c>
      <c r="H1453" s="375">
        <v>100</v>
      </c>
    </row>
    <row r="1454" spans="1:8" x14ac:dyDescent="0.25">
      <c r="A1454" s="374" t="s">
        <v>860</v>
      </c>
      <c r="B1454" s="374" t="s">
        <v>559</v>
      </c>
      <c r="C1454" s="375">
        <v>22000000</v>
      </c>
      <c r="D1454" s="375">
        <v>10309000</v>
      </c>
      <c r="E1454" s="375">
        <v>0</v>
      </c>
      <c r="F1454" s="375">
        <v>10309000</v>
      </c>
      <c r="G1454" s="375">
        <v>11691000</v>
      </c>
      <c r="H1454" s="375">
        <v>53.140900000000002</v>
      </c>
    </row>
    <row r="1455" spans="1:8" x14ac:dyDescent="0.25">
      <c r="A1455" s="374" t="s">
        <v>861</v>
      </c>
      <c r="B1455" s="374" t="s">
        <v>566</v>
      </c>
      <c r="C1455" s="375">
        <v>12060000</v>
      </c>
      <c r="D1455" s="375">
        <v>1200000</v>
      </c>
      <c r="E1455" s="375">
        <v>0</v>
      </c>
      <c r="F1455" s="375">
        <v>1200000</v>
      </c>
      <c r="G1455" s="375">
        <v>10860000</v>
      </c>
      <c r="H1455" s="375">
        <v>90.049800000000005</v>
      </c>
    </row>
    <row r="1456" spans="1:8" x14ac:dyDescent="0.25">
      <c r="A1456" s="374" t="s">
        <v>862</v>
      </c>
      <c r="B1456" s="374" t="s">
        <v>618</v>
      </c>
      <c r="C1456" s="375">
        <v>12060000</v>
      </c>
      <c r="D1456" s="375">
        <v>1200000</v>
      </c>
      <c r="E1456" s="375">
        <v>0</v>
      </c>
      <c r="F1456" s="375">
        <v>1200000</v>
      </c>
      <c r="G1456" s="375">
        <v>10860000</v>
      </c>
      <c r="H1456" s="375">
        <v>90.049800000000005</v>
      </c>
    </row>
    <row r="1457" spans="1:8" x14ac:dyDescent="0.25">
      <c r="A1457" s="374" t="s">
        <v>863</v>
      </c>
      <c r="B1457" s="374" t="s">
        <v>602</v>
      </c>
      <c r="C1457" s="375">
        <v>14450000</v>
      </c>
      <c r="D1457" s="375">
        <v>6297000</v>
      </c>
      <c r="E1457" s="375">
        <v>0</v>
      </c>
      <c r="F1457" s="375">
        <v>6297000</v>
      </c>
      <c r="G1457" s="375">
        <v>8153000</v>
      </c>
      <c r="H1457" s="375">
        <v>56.4221</v>
      </c>
    </row>
    <row r="1458" spans="1:8" x14ac:dyDescent="0.25">
      <c r="A1458" s="374" t="s">
        <v>864</v>
      </c>
      <c r="B1458" s="374" t="s">
        <v>621</v>
      </c>
      <c r="C1458" s="375">
        <v>6650000</v>
      </c>
      <c r="D1458" s="375">
        <v>897000</v>
      </c>
      <c r="E1458" s="375">
        <v>0</v>
      </c>
      <c r="F1458" s="375">
        <v>897000</v>
      </c>
      <c r="G1458" s="375">
        <v>5753000</v>
      </c>
      <c r="H1458" s="375">
        <v>86.511300000000006</v>
      </c>
    </row>
    <row r="1459" spans="1:8" x14ac:dyDescent="0.25">
      <c r="A1459" s="374" t="s">
        <v>864</v>
      </c>
      <c r="B1459" s="374" t="s">
        <v>865</v>
      </c>
      <c r="C1459" s="375">
        <v>7800000</v>
      </c>
      <c r="D1459" s="375">
        <v>5400000</v>
      </c>
      <c r="E1459" s="375">
        <v>0</v>
      </c>
      <c r="F1459" s="375">
        <v>5400000</v>
      </c>
      <c r="G1459" s="375">
        <v>2400000</v>
      </c>
      <c r="H1459" s="375">
        <v>30.769200000000001</v>
      </c>
    </row>
    <row r="1460" spans="1:8" x14ac:dyDescent="0.25">
      <c r="A1460" s="374" t="s">
        <v>866</v>
      </c>
      <c r="B1460" s="374" t="s">
        <v>867</v>
      </c>
      <c r="C1460" s="375">
        <v>25000000</v>
      </c>
      <c r="D1460" s="375">
        <v>0</v>
      </c>
      <c r="E1460" s="375">
        <v>0</v>
      </c>
      <c r="F1460" s="375">
        <v>0</v>
      </c>
      <c r="G1460" s="375">
        <v>25000000</v>
      </c>
      <c r="H1460" s="375">
        <v>100</v>
      </c>
    </row>
    <row r="1461" spans="1:8" x14ac:dyDescent="0.25">
      <c r="A1461" s="374" t="s">
        <v>868</v>
      </c>
      <c r="B1461" s="374" t="s">
        <v>542</v>
      </c>
      <c r="C1461" s="375">
        <v>8125000</v>
      </c>
      <c r="D1461" s="375">
        <v>0</v>
      </c>
      <c r="E1461" s="375">
        <v>0</v>
      </c>
      <c r="F1461" s="375">
        <v>0</v>
      </c>
      <c r="G1461" s="375">
        <v>8125000</v>
      </c>
      <c r="H1461" s="375">
        <v>100</v>
      </c>
    </row>
    <row r="1462" spans="1:8" x14ac:dyDescent="0.25">
      <c r="A1462" s="374" t="s">
        <v>869</v>
      </c>
      <c r="B1462" s="374" t="s">
        <v>561</v>
      </c>
      <c r="C1462" s="375">
        <v>8125000</v>
      </c>
      <c r="D1462" s="375">
        <v>0</v>
      </c>
      <c r="E1462" s="375">
        <v>0</v>
      </c>
      <c r="F1462" s="375">
        <v>0</v>
      </c>
      <c r="G1462" s="375">
        <v>8125000</v>
      </c>
      <c r="H1462" s="375">
        <v>100</v>
      </c>
    </row>
    <row r="1463" spans="1:8" x14ac:dyDescent="0.25">
      <c r="A1463" s="374" t="s">
        <v>870</v>
      </c>
      <c r="B1463" s="374" t="s">
        <v>562</v>
      </c>
      <c r="C1463" s="375">
        <v>8125000</v>
      </c>
      <c r="D1463" s="375">
        <v>0</v>
      </c>
      <c r="E1463" s="375">
        <v>0</v>
      </c>
      <c r="F1463" s="375">
        <v>0</v>
      </c>
      <c r="G1463" s="375">
        <v>8125000</v>
      </c>
      <c r="H1463" s="375">
        <v>100</v>
      </c>
    </row>
    <row r="1464" spans="1:8" x14ac:dyDescent="0.25">
      <c r="A1464" s="374" t="s">
        <v>871</v>
      </c>
      <c r="B1464" s="374" t="s">
        <v>543</v>
      </c>
      <c r="C1464" s="375">
        <v>16875000</v>
      </c>
      <c r="D1464" s="375">
        <v>0</v>
      </c>
      <c r="E1464" s="375">
        <v>0</v>
      </c>
      <c r="F1464" s="375">
        <v>0</v>
      </c>
      <c r="G1464" s="375">
        <v>16875000</v>
      </c>
      <c r="H1464" s="375">
        <v>100</v>
      </c>
    </row>
    <row r="1465" spans="1:8" x14ac:dyDescent="0.25">
      <c r="A1465" s="374" t="s">
        <v>872</v>
      </c>
      <c r="B1465" s="374" t="s">
        <v>544</v>
      </c>
      <c r="C1465" s="375">
        <v>310000</v>
      </c>
      <c r="D1465" s="375">
        <v>0</v>
      </c>
      <c r="E1465" s="375">
        <v>0</v>
      </c>
      <c r="F1465" s="375">
        <v>0</v>
      </c>
      <c r="G1465" s="375">
        <v>310000</v>
      </c>
      <c r="H1465" s="375">
        <v>100</v>
      </c>
    </row>
    <row r="1466" spans="1:8" x14ac:dyDescent="0.25">
      <c r="A1466" s="374" t="s">
        <v>873</v>
      </c>
      <c r="B1466" s="374" t="s">
        <v>551</v>
      </c>
      <c r="C1466" s="375">
        <v>310000</v>
      </c>
      <c r="D1466" s="375">
        <v>0</v>
      </c>
      <c r="E1466" s="375">
        <v>0</v>
      </c>
      <c r="F1466" s="375">
        <v>0</v>
      </c>
      <c r="G1466" s="375">
        <v>310000</v>
      </c>
      <c r="H1466" s="375">
        <v>100</v>
      </c>
    </row>
    <row r="1467" spans="1:8" x14ac:dyDescent="0.25">
      <c r="A1467" s="374" t="s">
        <v>874</v>
      </c>
      <c r="B1467" s="374" t="s">
        <v>593</v>
      </c>
      <c r="C1467" s="375">
        <v>1300000</v>
      </c>
      <c r="D1467" s="375">
        <v>0</v>
      </c>
      <c r="E1467" s="375">
        <v>0</v>
      </c>
      <c r="F1467" s="375">
        <v>0</v>
      </c>
      <c r="G1467" s="375">
        <v>1300000</v>
      </c>
      <c r="H1467" s="375">
        <v>100</v>
      </c>
    </row>
    <row r="1468" spans="1:8" x14ac:dyDescent="0.25">
      <c r="A1468" s="374" t="s">
        <v>875</v>
      </c>
      <c r="B1468" s="374" t="s">
        <v>619</v>
      </c>
      <c r="C1468" s="375">
        <v>200000</v>
      </c>
      <c r="D1468" s="375">
        <v>0</v>
      </c>
      <c r="E1468" s="375">
        <v>0</v>
      </c>
      <c r="F1468" s="375">
        <v>0</v>
      </c>
      <c r="G1468" s="375">
        <v>200000</v>
      </c>
      <c r="H1468" s="375">
        <v>100</v>
      </c>
    </row>
    <row r="1469" spans="1:8" x14ac:dyDescent="0.25">
      <c r="A1469" s="374" t="s">
        <v>876</v>
      </c>
      <c r="B1469" s="374" t="s">
        <v>620</v>
      </c>
      <c r="C1469" s="375">
        <v>1100000</v>
      </c>
      <c r="D1469" s="375">
        <v>0</v>
      </c>
      <c r="E1469" s="375">
        <v>0</v>
      </c>
      <c r="F1469" s="375">
        <v>0</v>
      </c>
      <c r="G1469" s="375">
        <v>1100000</v>
      </c>
      <c r="H1469" s="375">
        <v>100</v>
      </c>
    </row>
    <row r="1470" spans="1:8" x14ac:dyDescent="0.25">
      <c r="A1470" s="374" t="s">
        <v>877</v>
      </c>
      <c r="B1470" s="374" t="s">
        <v>553</v>
      </c>
      <c r="C1470" s="375">
        <v>365000</v>
      </c>
      <c r="D1470" s="375">
        <v>0</v>
      </c>
      <c r="E1470" s="375">
        <v>0</v>
      </c>
      <c r="F1470" s="375">
        <v>0</v>
      </c>
      <c r="G1470" s="375">
        <v>365000</v>
      </c>
      <c r="H1470" s="375">
        <v>100</v>
      </c>
    </row>
    <row r="1471" spans="1:8" x14ac:dyDescent="0.25">
      <c r="A1471" s="374" t="s">
        <v>878</v>
      </c>
      <c r="B1471" s="374" t="s">
        <v>555</v>
      </c>
      <c r="C1471" s="375">
        <v>215000</v>
      </c>
      <c r="D1471" s="375">
        <v>0</v>
      </c>
      <c r="E1471" s="375">
        <v>0</v>
      </c>
      <c r="F1471" s="375">
        <v>0</v>
      </c>
      <c r="G1471" s="375">
        <v>215000</v>
      </c>
      <c r="H1471" s="375">
        <v>100</v>
      </c>
    </row>
    <row r="1472" spans="1:8" x14ac:dyDescent="0.25">
      <c r="A1472" s="374" t="s">
        <v>879</v>
      </c>
      <c r="B1472" s="374" t="s">
        <v>616</v>
      </c>
      <c r="C1472" s="375">
        <v>150000</v>
      </c>
      <c r="D1472" s="375">
        <v>0</v>
      </c>
      <c r="E1472" s="375">
        <v>0</v>
      </c>
      <c r="F1472" s="375">
        <v>0</v>
      </c>
      <c r="G1472" s="375">
        <v>150000</v>
      </c>
      <c r="H1472" s="375">
        <v>100</v>
      </c>
    </row>
    <row r="1473" spans="1:8" x14ac:dyDescent="0.25">
      <c r="A1473" s="374" t="s">
        <v>880</v>
      </c>
      <c r="B1473" s="374" t="s">
        <v>564</v>
      </c>
      <c r="C1473" s="375">
        <v>1000000</v>
      </c>
      <c r="D1473" s="375">
        <v>0</v>
      </c>
      <c r="E1473" s="375">
        <v>0</v>
      </c>
      <c r="F1473" s="375">
        <v>0</v>
      </c>
      <c r="G1473" s="375">
        <v>1000000</v>
      </c>
      <c r="H1473" s="375">
        <v>100</v>
      </c>
    </row>
    <row r="1474" spans="1:8" x14ac:dyDescent="0.25">
      <c r="A1474" s="374" t="s">
        <v>881</v>
      </c>
      <c r="B1474" s="374" t="s">
        <v>565</v>
      </c>
      <c r="C1474" s="375">
        <v>1000000</v>
      </c>
      <c r="D1474" s="375">
        <v>0</v>
      </c>
      <c r="E1474" s="375">
        <v>0</v>
      </c>
      <c r="F1474" s="375">
        <v>0</v>
      </c>
      <c r="G1474" s="375">
        <v>1000000</v>
      </c>
      <c r="H1474" s="375">
        <v>100</v>
      </c>
    </row>
    <row r="1475" spans="1:8" x14ac:dyDescent="0.25">
      <c r="A1475" s="374" t="s">
        <v>882</v>
      </c>
      <c r="B1475" s="374" t="s">
        <v>631</v>
      </c>
      <c r="C1475" s="375">
        <v>800000</v>
      </c>
      <c r="D1475" s="375">
        <v>0</v>
      </c>
      <c r="E1475" s="375">
        <v>0</v>
      </c>
      <c r="F1475" s="375">
        <v>0</v>
      </c>
      <c r="G1475" s="375">
        <v>800000</v>
      </c>
      <c r="H1475" s="375">
        <v>100</v>
      </c>
    </row>
    <row r="1476" spans="1:8" x14ac:dyDescent="0.25">
      <c r="A1476" s="374" t="s">
        <v>883</v>
      </c>
      <c r="B1476" s="374" t="s">
        <v>633</v>
      </c>
      <c r="C1476" s="375">
        <v>800000</v>
      </c>
      <c r="D1476" s="375">
        <v>0</v>
      </c>
      <c r="E1476" s="375">
        <v>0</v>
      </c>
      <c r="F1476" s="375">
        <v>0</v>
      </c>
      <c r="G1476" s="375">
        <v>800000</v>
      </c>
      <c r="H1476" s="375">
        <v>100</v>
      </c>
    </row>
    <row r="1477" spans="1:8" x14ac:dyDescent="0.25">
      <c r="A1477" s="374" t="s">
        <v>884</v>
      </c>
      <c r="B1477" s="374" t="s">
        <v>556</v>
      </c>
      <c r="C1477" s="375">
        <v>4760000</v>
      </c>
      <c r="D1477" s="375">
        <v>0</v>
      </c>
      <c r="E1477" s="375">
        <v>0</v>
      </c>
      <c r="F1477" s="375">
        <v>0</v>
      </c>
      <c r="G1477" s="375">
        <v>4760000</v>
      </c>
      <c r="H1477" s="375">
        <v>100</v>
      </c>
    </row>
    <row r="1478" spans="1:8" x14ac:dyDescent="0.25">
      <c r="A1478" s="374" t="s">
        <v>885</v>
      </c>
      <c r="B1478" s="374" t="s">
        <v>557</v>
      </c>
      <c r="C1478" s="375">
        <v>440000</v>
      </c>
      <c r="D1478" s="375">
        <v>0</v>
      </c>
      <c r="E1478" s="375">
        <v>0</v>
      </c>
      <c r="F1478" s="375">
        <v>0</v>
      </c>
      <c r="G1478" s="375">
        <v>440000</v>
      </c>
      <c r="H1478" s="375">
        <v>100</v>
      </c>
    </row>
    <row r="1479" spans="1:8" x14ac:dyDescent="0.25">
      <c r="A1479" s="374" t="s">
        <v>886</v>
      </c>
      <c r="B1479" s="374" t="s">
        <v>617</v>
      </c>
      <c r="C1479" s="375">
        <v>4320000</v>
      </c>
      <c r="D1479" s="375">
        <v>0</v>
      </c>
      <c r="E1479" s="375">
        <v>0</v>
      </c>
      <c r="F1479" s="375">
        <v>0</v>
      </c>
      <c r="G1479" s="375">
        <v>4320000</v>
      </c>
      <c r="H1479" s="375">
        <v>100</v>
      </c>
    </row>
    <row r="1480" spans="1:8" x14ac:dyDescent="0.25">
      <c r="A1480" s="374" t="s">
        <v>887</v>
      </c>
      <c r="B1480" s="374" t="s">
        <v>634</v>
      </c>
      <c r="C1480" s="375">
        <v>2340000</v>
      </c>
      <c r="D1480" s="375">
        <v>0</v>
      </c>
      <c r="E1480" s="375">
        <v>0</v>
      </c>
      <c r="F1480" s="375">
        <v>0</v>
      </c>
      <c r="G1480" s="375">
        <v>2340000</v>
      </c>
      <c r="H1480" s="375">
        <v>100</v>
      </c>
    </row>
    <row r="1481" spans="1:8" x14ac:dyDescent="0.25">
      <c r="A1481" s="374" t="s">
        <v>888</v>
      </c>
      <c r="B1481" s="374" t="s">
        <v>635</v>
      </c>
      <c r="C1481" s="375">
        <v>2340000</v>
      </c>
      <c r="D1481" s="375">
        <v>0</v>
      </c>
      <c r="E1481" s="375">
        <v>0</v>
      </c>
      <c r="F1481" s="375">
        <v>0</v>
      </c>
      <c r="G1481" s="375">
        <v>2340000</v>
      </c>
      <c r="H1481" s="375">
        <v>100</v>
      </c>
    </row>
    <row r="1482" spans="1:8" x14ac:dyDescent="0.25">
      <c r="A1482" s="374" t="s">
        <v>889</v>
      </c>
      <c r="B1482" s="374" t="s">
        <v>558</v>
      </c>
      <c r="C1482" s="375">
        <v>1500000</v>
      </c>
      <c r="D1482" s="375">
        <v>0</v>
      </c>
      <c r="E1482" s="375">
        <v>0</v>
      </c>
      <c r="F1482" s="375">
        <v>0</v>
      </c>
      <c r="G1482" s="375">
        <v>1500000</v>
      </c>
      <c r="H1482" s="375">
        <v>100</v>
      </c>
    </row>
    <row r="1483" spans="1:8" x14ac:dyDescent="0.25">
      <c r="A1483" s="374" t="s">
        <v>890</v>
      </c>
      <c r="B1483" s="374" t="s">
        <v>560</v>
      </c>
      <c r="C1483" s="375">
        <v>1500000</v>
      </c>
      <c r="D1483" s="375">
        <v>0</v>
      </c>
      <c r="E1483" s="375">
        <v>0</v>
      </c>
      <c r="F1483" s="375">
        <v>0</v>
      </c>
      <c r="G1483" s="375">
        <v>1500000</v>
      </c>
      <c r="H1483" s="375">
        <v>100</v>
      </c>
    </row>
    <row r="1484" spans="1:8" x14ac:dyDescent="0.25">
      <c r="A1484" s="374" t="s">
        <v>891</v>
      </c>
      <c r="B1484" s="374" t="s">
        <v>636</v>
      </c>
      <c r="C1484" s="375">
        <v>4500000</v>
      </c>
      <c r="D1484" s="375">
        <v>0</v>
      </c>
      <c r="E1484" s="375">
        <v>0</v>
      </c>
      <c r="F1484" s="375">
        <v>0</v>
      </c>
      <c r="G1484" s="375">
        <v>4500000</v>
      </c>
      <c r="H1484" s="375">
        <v>100</v>
      </c>
    </row>
    <row r="1485" spans="1:8" x14ac:dyDescent="0.25">
      <c r="A1485" s="374" t="s">
        <v>892</v>
      </c>
      <c r="B1485" s="374" t="s">
        <v>637</v>
      </c>
      <c r="C1485" s="375">
        <v>4500000</v>
      </c>
      <c r="D1485" s="375">
        <v>0</v>
      </c>
      <c r="E1485" s="375">
        <v>0</v>
      </c>
      <c r="F1485" s="375">
        <v>0</v>
      </c>
      <c r="G1485" s="375">
        <v>4500000</v>
      </c>
      <c r="H1485" s="375">
        <v>100</v>
      </c>
    </row>
    <row r="1486" spans="1:8" x14ac:dyDescent="0.25">
      <c r="A1486" s="374" t="s">
        <v>893</v>
      </c>
      <c r="B1486" s="374" t="s">
        <v>894</v>
      </c>
      <c r="C1486" s="375">
        <v>235000000</v>
      </c>
      <c r="D1486" s="375">
        <v>27171800</v>
      </c>
      <c r="E1486" s="375">
        <v>4870500</v>
      </c>
      <c r="F1486" s="375">
        <v>32042300</v>
      </c>
      <c r="G1486" s="375">
        <v>202957700</v>
      </c>
      <c r="H1486" s="375">
        <v>86.364999999999995</v>
      </c>
    </row>
    <row r="1487" spans="1:8" x14ac:dyDescent="0.25">
      <c r="A1487" s="374" t="s">
        <v>895</v>
      </c>
      <c r="B1487" s="374" t="s">
        <v>896</v>
      </c>
      <c r="C1487" s="375">
        <v>50000000</v>
      </c>
      <c r="D1487" s="375">
        <v>19385000</v>
      </c>
      <c r="E1487" s="375">
        <v>0</v>
      </c>
      <c r="F1487" s="375">
        <v>19385000</v>
      </c>
      <c r="G1487" s="375">
        <v>30615000</v>
      </c>
      <c r="H1487" s="375">
        <v>61.23</v>
      </c>
    </row>
    <row r="1488" spans="1:8" x14ac:dyDescent="0.25">
      <c r="A1488" s="374" t="s">
        <v>897</v>
      </c>
      <c r="B1488" s="374" t="s">
        <v>542</v>
      </c>
      <c r="C1488" s="375">
        <v>6210000</v>
      </c>
      <c r="D1488" s="375">
        <v>0</v>
      </c>
      <c r="E1488" s="375">
        <v>0</v>
      </c>
      <c r="F1488" s="375">
        <v>0</v>
      </c>
      <c r="G1488" s="375">
        <v>6210000</v>
      </c>
      <c r="H1488" s="375">
        <v>100</v>
      </c>
    </row>
    <row r="1489" spans="1:8" x14ac:dyDescent="0.25">
      <c r="A1489" s="374" t="s">
        <v>898</v>
      </c>
      <c r="B1489" s="374" t="s">
        <v>561</v>
      </c>
      <c r="C1489" s="375">
        <v>6210000</v>
      </c>
      <c r="D1489" s="375">
        <v>0</v>
      </c>
      <c r="E1489" s="375">
        <v>0</v>
      </c>
      <c r="F1489" s="375">
        <v>0</v>
      </c>
      <c r="G1489" s="375">
        <v>6210000</v>
      </c>
      <c r="H1489" s="375">
        <v>100</v>
      </c>
    </row>
    <row r="1490" spans="1:8" x14ac:dyDescent="0.25">
      <c r="A1490" s="374" t="s">
        <v>899</v>
      </c>
      <c r="B1490" s="374" t="s">
        <v>562</v>
      </c>
      <c r="C1490" s="375">
        <v>6210000</v>
      </c>
      <c r="D1490" s="375">
        <v>0</v>
      </c>
      <c r="E1490" s="375">
        <v>0</v>
      </c>
      <c r="F1490" s="375">
        <v>0</v>
      </c>
      <c r="G1490" s="375">
        <v>6210000</v>
      </c>
      <c r="H1490" s="375">
        <v>100</v>
      </c>
    </row>
    <row r="1491" spans="1:8" x14ac:dyDescent="0.25">
      <c r="A1491" s="374" t="s">
        <v>900</v>
      </c>
      <c r="B1491" s="374" t="s">
        <v>543</v>
      </c>
      <c r="C1491" s="375">
        <v>43790000</v>
      </c>
      <c r="D1491" s="375">
        <v>19385000</v>
      </c>
      <c r="E1491" s="375">
        <v>0</v>
      </c>
      <c r="F1491" s="375">
        <v>19385000</v>
      </c>
      <c r="G1491" s="375">
        <v>24405000</v>
      </c>
      <c r="H1491" s="375">
        <v>55.731900000000003</v>
      </c>
    </row>
    <row r="1492" spans="1:8" x14ac:dyDescent="0.25">
      <c r="A1492" s="374" t="s">
        <v>901</v>
      </c>
      <c r="B1492" s="374" t="s">
        <v>544</v>
      </c>
      <c r="C1492" s="375">
        <v>267000</v>
      </c>
      <c r="D1492" s="375">
        <v>267000</v>
      </c>
      <c r="E1492" s="375">
        <v>0</v>
      </c>
      <c r="F1492" s="375">
        <v>267000</v>
      </c>
      <c r="G1492" s="375">
        <v>0</v>
      </c>
      <c r="H1492" s="375">
        <v>0</v>
      </c>
    </row>
    <row r="1493" spans="1:8" x14ac:dyDescent="0.25">
      <c r="A1493" s="374" t="s">
        <v>902</v>
      </c>
      <c r="B1493" s="374" t="s">
        <v>551</v>
      </c>
      <c r="C1493" s="375">
        <v>267000</v>
      </c>
      <c r="D1493" s="375">
        <v>267000</v>
      </c>
      <c r="E1493" s="375">
        <v>0</v>
      </c>
      <c r="F1493" s="375">
        <v>267000</v>
      </c>
      <c r="G1493" s="375">
        <v>0</v>
      </c>
      <c r="H1493" s="375">
        <v>0</v>
      </c>
    </row>
    <row r="1494" spans="1:8" x14ac:dyDescent="0.25">
      <c r="A1494" s="374" t="s">
        <v>903</v>
      </c>
      <c r="B1494" s="374" t="s">
        <v>553</v>
      </c>
      <c r="C1494" s="375">
        <v>193000</v>
      </c>
      <c r="D1494" s="375">
        <v>193000</v>
      </c>
      <c r="E1494" s="375">
        <v>0</v>
      </c>
      <c r="F1494" s="375">
        <v>193000</v>
      </c>
      <c r="G1494" s="375">
        <v>0</v>
      </c>
      <c r="H1494" s="375">
        <v>0</v>
      </c>
    </row>
    <row r="1495" spans="1:8" x14ac:dyDescent="0.25">
      <c r="A1495" s="374" t="s">
        <v>904</v>
      </c>
      <c r="B1495" s="374" t="s">
        <v>555</v>
      </c>
      <c r="C1495" s="375">
        <v>193000</v>
      </c>
      <c r="D1495" s="375">
        <v>193000</v>
      </c>
      <c r="E1495" s="375">
        <v>0</v>
      </c>
      <c r="F1495" s="375">
        <v>193000</v>
      </c>
      <c r="G1495" s="375">
        <v>0</v>
      </c>
      <c r="H1495" s="375">
        <v>0</v>
      </c>
    </row>
    <row r="1496" spans="1:8" x14ac:dyDescent="0.25">
      <c r="A1496" s="374" t="s">
        <v>905</v>
      </c>
      <c r="B1496" s="374" t="s">
        <v>556</v>
      </c>
      <c r="C1496" s="375">
        <v>3080000</v>
      </c>
      <c r="D1496" s="375">
        <v>2520000</v>
      </c>
      <c r="E1496" s="375">
        <v>0</v>
      </c>
      <c r="F1496" s="375">
        <v>2520000</v>
      </c>
      <c r="G1496" s="375">
        <v>560000</v>
      </c>
      <c r="H1496" s="375">
        <v>18.181799999999999</v>
      </c>
    </row>
    <row r="1497" spans="1:8" x14ac:dyDescent="0.25">
      <c r="A1497" s="374" t="s">
        <v>906</v>
      </c>
      <c r="B1497" s="374" t="s">
        <v>617</v>
      </c>
      <c r="C1497" s="375">
        <v>3080000</v>
      </c>
      <c r="D1497" s="375">
        <v>2520000</v>
      </c>
      <c r="E1497" s="375">
        <v>0</v>
      </c>
      <c r="F1497" s="375">
        <v>2520000</v>
      </c>
      <c r="G1497" s="375">
        <v>560000</v>
      </c>
      <c r="H1497" s="375">
        <v>18.181799999999999</v>
      </c>
    </row>
    <row r="1498" spans="1:8" x14ac:dyDescent="0.25">
      <c r="A1498" s="374" t="s">
        <v>907</v>
      </c>
      <c r="B1498" s="374" t="s">
        <v>558</v>
      </c>
      <c r="C1498" s="375">
        <v>3650000</v>
      </c>
      <c r="D1498" s="375">
        <v>2005000</v>
      </c>
      <c r="E1498" s="375">
        <v>0</v>
      </c>
      <c r="F1498" s="375">
        <v>2005000</v>
      </c>
      <c r="G1498" s="375">
        <v>1645000</v>
      </c>
      <c r="H1498" s="375">
        <v>45.0685</v>
      </c>
    </row>
    <row r="1499" spans="1:8" x14ac:dyDescent="0.25">
      <c r="A1499" s="374" t="s">
        <v>908</v>
      </c>
      <c r="B1499" s="374" t="s">
        <v>559</v>
      </c>
      <c r="C1499" s="375">
        <v>3650000</v>
      </c>
      <c r="D1499" s="375">
        <v>2005000</v>
      </c>
      <c r="E1499" s="375">
        <v>0</v>
      </c>
      <c r="F1499" s="375">
        <v>2005000</v>
      </c>
      <c r="G1499" s="375">
        <v>1645000</v>
      </c>
      <c r="H1499" s="375">
        <v>45.0685</v>
      </c>
    </row>
    <row r="1500" spans="1:8" x14ac:dyDescent="0.25">
      <c r="A1500" s="374" t="s">
        <v>909</v>
      </c>
      <c r="B1500" s="374" t="s">
        <v>566</v>
      </c>
      <c r="C1500" s="375">
        <v>11400000</v>
      </c>
      <c r="D1500" s="375">
        <v>5400000</v>
      </c>
      <c r="E1500" s="375">
        <v>0</v>
      </c>
      <c r="F1500" s="375">
        <v>5400000</v>
      </c>
      <c r="G1500" s="375">
        <v>6000000</v>
      </c>
      <c r="H1500" s="375">
        <v>52.631599999999999</v>
      </c>
    </row>
    <row r="1501" spans="1:8" x14ac:dyDescent="0.25">
      <c r="A1501" s="374" t="s">
        <v>910</v>
      </c>
      <c r="B1501" s="374" t="s">
        <v>618</v>
      </c>
      <c r="C1501" s="375">
        <v>11400000</v>
      </c>
      <c r="D1501" s="375">
        <v>5400000</v>
      </c>
      <c r="E1501" s="375">
        <v>0</v>
      </c>
      <c r="F1501" s="375">
        <v>5400000</v>
      </c>
      <c r="G1501" s="375">
        <v>6000000</v>
      </c>
      <c r="H1501" s="375">
        <v>52.631599999999999</v>
      </c>
    </row>
    <row r="1502" spans="1:8" x14ac:dyDescent="0.25">
      <c r="A1502" s="374" t="s">
        <v>911</v>
      </c>
      <c r="B1502" s="374" t="s">
        <v>636</v>
      </c>
      <c r="C1502" s="375">
        <v>25200000</v>
      </c>
      <c r="D1502" s="375">
        <v>9000000</v>
      </c>
      <c r="E1502" s="375">
        <v>0</v>
      </c>
      <c r="F1502" s="375">
        <v>9000000</v>
      </c>
      <c r="G1502" s="375">
        <v>16200000</v>
      </c>
      <c r="H1502" s="375">
        <v>64.285700000000006</v>
      </c>
    </row>
    <row r="1503" spans="1:8" x14ac:dyDescent="0.25">
      <c r="A1503" s="374" t="s">
        <v>912</v>
      </c>
      <c r="B1503" s="374" t="s">
        <v>637</v>
      </c>
      <c r="C1503" s="375">
        <v>25200000</v>
      </c>
      <c r="D1503" s="375">
        <v>9000000</v>
      </c>
      <c r="E1503" s="375">
        <v>0</v>
      </c>
      <c r="F1503" s="375">
        <v>9000000</v>
      </c>
      <c r="G1503" s="375">
        <v>16200000</v>
      </c>
      <c r="H1503" s="375">
        <v>64.285700000000006</v>
      </c>
    </row>
    <row r="1504" spans="1:8" x14ac:dyDescent="0.25">
      <c r="A1504" s="374" t="s">
        <v>913</v>
      </c>
      <c r="B1504" s="374" t="s">
        <v>914</v>
      </c>
      <c r="C1504" s="375">
        <v>125000000</v>
      </c>
      <c r="D1504" s="375">
        <v>1895300</v>
      </c>
      <c r="E1504" s="375">
        <v>4457000</v>
      </c>
      <c r="F1504" s="375">
        <v>6352300</v>
      </c>
      <c r="G1504" s="375">
        <v>118647700</v>
      </c>
      <c r="H1504" s="375">
        <v>94.918199999999999</v>
      </c>
    </row>
    <row r="1505" spans="1:8" x14ac:dyDescent="0.25">
      <c r="A1505" s="374" t="s">
        <v>915</v>
      </c>
      <c r="B1505" s="374" t="s">
        <v>542</v>
      </c>
      <c r="C1505" s="375">
        <v>810000</v>
      </c>
      <c r="D1505" s="375">
        <v>0</v>
      </c>
      <c r="E1505" s="375">
        <v>0</v>
      </c>
      <c r="F1505" s="375">
        <v>0</v>
      </c>
      <c r="G1505" s="375">
        <v>810000</v>
      </c>
      <c r="H1505" s="375">
        <v>100</v>
      </c>
    </row>
    <row r="1506" spans="1:8" x14ac:dyDescent="0.25">
      <c r="A1506" s="374" t="s">
        <v>916</v>
      </c>
      <c r="B1506" s="374" t="s">
        <v>561</v>
      </c>
      <c r="C1506" s="375">
        <v>810000</v>
      </c>
      <c r="D1506" s="375">
        <v>0</v>
      </c>
      <c r="E1506" s="375">
        <v>0</v>
      </c>
      <c r="F1506" s="375">
        <v>0</v>
      </c>
      <c r="G1506" s="375">
        <v>810000</v>
      </c>
      <c r="H1506" s="375">
        <v>100</v>
      </c>
    </row>
    <row r="1507" spans="1:8" x14ac:dyDescent="0.25">
      <c r="A1507" s="374" t="s">
        <v>917</v>
      </c>
      <c r="B1507" s="374" t="s">
        <v>562</v>
      </c>
      <c r="C1507" s="375">
        <v>810000</v>
      </c>
      <c r="D1507" s="375">
        <v>0</v>
      </c>
      <c r="E1507" s="375">
        <v>0</v>
      </c>
      <c r="F1507" s="375">
        <v>0</v>
      </c>
      <c r="G1507" s="375">
        <v>810000</v>
      </c>
      <c r="H1507" s="375">
        <v>100</v>
      </c>
    </row>
    <row r="1508" spans="1:8" x14ac:dyDescent="0.25">
      <c r="A1508" s="374" t="s">
        <v>918</v>
      </c>
      <c r="B1508" s="374" t="s">
        <v>543</v>
      </c>
      <c r="C1508" s="375">
        <v>124190000</v>
      </c>
      <c r="D1508" s="375">
        <v>1895300</v>
      </c>
      <c r="E1508" s="375">
        <v>4457000</v>
      </c>
      <c r="F1508" s="375">
        <v>6352300</v>
      </c>
      <c r="G1508" s="375">
        <v>117837700</v>
      </c>
      <c r="H1508" s="375">
        <v>94.885000000000005</v>
      </c>
    </row>
    <row r="1509" spans="1:8" x14ac:dyDescent="0.25">
      <c r="A1509" s="374" t="s">
        <v>919</v>
      </c>
      <c r="B1509" s="374" t="s">
        <v>544</v>
      </c>
      <c r="C1509" s="375">
        <v>423000</v>
      </c>
      <c r="D1509" s="375">
        <v>0</v>
      </c>
      <c r="E1509" s="375">
        <v>0</v>
      </c>
      <c r="F1509" s="375">
        <v>0</v>
      </c>
      <c r="G1509" s="375">
        <v>423000</v>
      </c>
      <c r="H1509" s="375">
        <v>100</v>
      </c>
    </row>
    <row r="1510" spans="1:8" x14ac:dyDescent="0.25">
      <c r="A1510" s="374" t="s">
        <v>920</v>
      </c>
      <c r="B1510" s="374" t="s">
        <v>551</v>
      </c>
      <c r="C1510" s="375">
        <v>423000</v>
      </c>
      <c r="D1510" s="375">
        <v>0</v>
      </c>
      <c r="E1510" s="375">
        <v>0</v>
      </c>
      <c r="F1510" s="375">
        <v>0</v>
      </c>
      <c r="G1510" s="375">
        <v>423000</v>
      </c>
      <c r="H1510" s="375">
        <v>100</v>
      </c>
    </row>
    <row r="1511" spans="1:8" x14ac:dyDescent="0.25">
      <c r="A1511" s="374" t="s">
        <v>921</v>
      </c>
      <c r="B1511" s="374" t="s">
        <v>553</v>
      </c>
      <c r="C1511" s="375">
        <v>542000</v>
      </c>
      <c r="D1511" s="375">
        <v>0</v>
      </c>
      <c r="E1511" s="375">
        <v>0</v>
      </c>
      <c r="F1511" s="375">
        <v>0</v>
      </c>
      <c r="G1511" s="375">
        <v>542000</v>
      </c>
      <c r="H1511" s="375">
        <v>100</v>
      </c>
    </row>
    <row r="1512" spans="1:8" x14ac:dyDescent="0.25">
      <c r="A1512" s="374" t="s">
        <v>922</v>
      </c>
      <c r="B1512" s="374" t="s">
        <v>555</v>
      </c>
      <c r="C1512" s="375">
        <v>392000</v>
      </c>
      <c r="D1512" s="375">
        <v>0</v>
      </c>
      <c r="E1512" s="375">
        <v>0</v>
      </c>
      <c r="F1512" s="375">
        <v>0</v>
      </c>
      <c r="G1512" s="375">
        <v>392000</v>
      </c>
      <c r="H1512" s="375">
        <v>100</v>
      </c>
    </row>
    <row r="1513" spans="1:8" x14ac:dyDescent="0.25">
      <c r="A1513" s="374" t="s">
        <v>923</v>
      </c>
      <c r="B1513" s="374" t="s">
        <v>616</v>
      </c>
      <c r="C1513" s="375">
        <v>150000</v>
      </c>
      <c r="D1513" s="375">
        <v>0</v>
      </c>
      <c r="E1513" s="375">
        <v>0</v>
      </c>
      <c r="F1513" s="375">
        <v>0</v>
      </c>
      <c r="G1513" s="375">
        <v>150000</v>
      </c>
      <c r="H1513" s="375">
        <v>100</v>
      </c>
    </row>
    <row r="1514" spans="1:8" x14ac:dyDescent="0.25">
      <c r="A1514" s="374" t="s">
        <v>924</v>
      </c>
      <c r="B1514" s="374" t="s">
        <v>564</v>
      </c>
      <c r="C1514" s="375">
        <v>12800000</v>
      </c>
      <c r="D1514" s="375">
        <v>0</v>
      </c>
      <c r="E1514" s="375">
        <v>2800000</v>
      </c>
      <c r="F1514" s="375">
        <v>2800000</v>
      </c>
      <c r="G1514" s="375">
        <v>10000000</v>
      </c>
      <c r="H1514" s="375">
        <v>78.125</v>
      </c>
    </row>
    <row r="1515" spans="1:8" x14ac:dyDescent="0.25">
      <c r="A1515" s="374" t="s">
        <v>925</v>
      </c>
      <c r="B1515" s="374" t="s">
        <v>565</v>
      </c>
      <c r="C1515" s="375">
        <v>12800000</v>
      </c>
      <c r="D1515" s="375">
        <v>0</v>
      </c>
      <c r="E1515" s="375">
        <v>2800000</v>
      </c>
      <c r="F1515" s="375">
        <v>2800000</v>
      </c>
      <c r="G1515" s="375">
        <v>10000000</v>
      </c>
      <c r="H1515" s="375">
        <v>78.125</v>
      </c>
    </row>
    <row r="1516" spans="1:8" x14ac:dyDescent="0.25">
      <c r="A1516" s="374" t="s">
        <v>926</v>
      </c>
      <c r="B1516" s="374" t="s">
        <v>629</v>
      </c>
      <c r="C1516" s="375">
        <v>5700000</v>
      </c>
      <c r="D1516" s="375">
        <v>0</v>
      </c>
      <c r="E1516" s="375">
        <v>1200000</v>
      </c>
      <c r="F1516" s="375">
        <v>1200000</v>
      </c>
      <c r="G1516" s="375">
        <v>4500000</v>
      </c>
      <c r="H1516" s="375">
        <v>78.947400000000002</v>
      </c>
    </row>
    <row r="1517" spans="1:8" x14ac:dyDescent="0.25">
      <c r="A1517" s="374" t="s">
        <v>927</v>
      </c>
      <c r="B1517" s="374" t="s">
        <v>630</v>
      </c>
      <c r="C1517" s="375">
        <v>5700000</v>
      </c>
      <c r="D1517" s="375">
        <v>0</v>
      </c>
      <c r="E1517" s="375">
        <v>1200000</v>
      </c>
      <c r="F1517" s="375">
        <v>1200000</v>
      </c>
      <c r="G1517" s="375">
        <v>4500000</v>
      </c>
      <c r="H1517" s="375">
        <v>78.947400000000002</v>
      </c>
    </row>
    <row r="1518" spans="1:8" x14ac:dyDescent="0.25">
      <c r="A1518" s="374" t="s">
        <v>928</v>
      </c>
      <c r="B1518" s="374" t="s">
        <v>556</v>
      </c>
      <c r="C1518" s="375">
        <v>11160000</v>
      </c>
      <c r="D1518" s="375">
        <v>0</v>
      </c>
      <c r="E1518" s="375">
        <v>0</v>
      </c>
      <c r="F1518" s="375">
        <v>0</v>
      </c>
      <c r="G1518" s="375">
        <v>11160000</v>
      </c>
      <c r="H1518" s="375">
        <v>100</v>
      </c>
    </row>
    <row r="1519" spans="1:8" x14ac:dyDescent="0.25">
      <c r="A1519" s="374" t="s">
        <v>929</v>
      </c>
      <c r="B1519" s="374" t="s">
        <v>617</v>
      </c>
      <c r="C1519" s="375">
        <v>11160000</v>
      </c>
      <c r="D1519" s="375">
        <v>0</v>
      </c>
      <c r="E1519" s="375">
        <v>0</v>
      </c>
      <c r="F1519" s="375">
        <v>0</v>
      </c>
      <c r="G1519" s="375">
        <v>11160000</v>
      </c>
      <c r="H1519" s="375">
        <v>100</v>
      </c>
    </row>
    <row r="1520" spans="1:8" x14ac:dyDescent="0.25">
      <c r="A1520" s="374" t="s">
        <v>930</v>
      </c>
      <c r="B1520" s="374" t="s">
        <v>634</v>
      </c>
      <c r="C1520" s="375">
        <v>48840000</v>
      </c>
      <c r="D1520" s="375">
        <v>0</v>
      </c>
      <c r="E1520" s="375">
        <v>0</v>
      </c>
      <c r="F1520" s="375">
        <v>0</v>
      </c>
      <c r="G1520" s="375">
        <v>48840000</v>
      </c>
      <c r="H1520" s="375">
        <v>100</v>
      </c>
    </row>
    <row r="1521" spans="1:8" x14ac:dyDescent="0.25">
      <c r="A1521" s="374" t="s">
        <v>931</v>
      </c>
      <c r="B1521" s="374" t="s">
        <v>635</v>
      </c>
      <c r="C1521" s="375">
        <v>48840000</v>
      </c>
      <c r="D1521" s="375">
        <v>0</v>
      </c>
      <c r="E1521" s="375">
        <v>0</v>
      </c>
      <c r="F1521" s="375">
        <v>0</v>
      </c>
      <c r="G1521" s="375">
        <v>48840000</v>
      </c>
      <c r="H1521" s="375">
        <v>100</v>
      </c>
    </row>
    <row r="1522" spans="1:8" x14ac:dyDescent="0.25">
      <c r="A1522" s="374" t="s">
        <v>932</v>
      </c>
      <c r="B1522" s="374" t="s">
        <v>558</v>
      </c>
      <c r="C1522" s="375">
        <v>31225000</v>
      </c>
      <c r="D1522" s="375">
        <v>1895300</v>
      </c>
      <c r="E1522" s="375">
        <v>457000</v>
      </c>
      <c r="F1522" s="375">
        <v>2352300</v>
      </c>
      <c r="G1522" s="375">
        <v>28872700</v>
      </c>
      <c r="H1522" s="375">
        <v>92.4666</v>
      </c>
    </row>
    <row r="1523" spans="1:8" x14ac:dyDescent="0.25">
      <c r="A1523" s="374" t="s">
        <v>933</v>
      </c>
      <c r="B1523" s="374" t="s">
        <v>559</v>
      </c>
      <c r="C1523" s="375">
        <v>31225000</v>
      </c>
      <c r="D1523" s="375">
        <v>1895300</v>
      </c>
      <c r="E1523" s="375">
        <v>457000</v>
      </c>
      <c r="F1523" s="375">
        <v>2352300</v>
      </c>
      <c r="G1523" s="375">
        <v>28872700</v>
      </c>
      <c r="H1523" s="375">
        <v>92.4666</v>
      </c>
    </row>
    <row r="1524" spans="1:8" x14ac:dyDescent="0.25">
      <c r="A1524" s="374" t="s">
        <v>934</v>
      </c>
      <c r="B1524" s="374" t="s">
        <v>566</v>
      </c>
      <c r="C1524" s="375">
        <v>13500000</v>
      </c>
      <c r="D1524" s="375">
        <v>0</v>
      </c>
      <c r="E1524" s="375">
        <v>0</v>
      </c>
      <c r="F1524" s="375">
        <v>0</v>
      </c>
      <c r="G1524" s="375">
        <v>13500000</v>
      </c>
      <c r="H1524" s="375">
        <v>100</v>
      </c>
    </row>
    <row r="1525" spans="1:8" x14ac:dyDescent="0.25">
      <c r="A1525" s="374" t="s">
        <v>935</v>
      </c>
      <c r="B1525" s="374" t="s">
        <v>618</v>
      </c>
      <c r="C1525" s="375">
        <v>13500000</v>
      </c>
      <c r="D1525" s="375">
        <v>0</v>
      </c>
      <c r="E1525" s="375">
        <v>0</v>
      </c>
      <c r="F1525" s="375">
        <v>0</v>
      </c>
      <c r="G1525" s="375">
        <v>13500000</v>
      </c>
      <c r="H1525" s="375">
        <v>100</v>
      </c>
    </row>
    <row r="1526" spans="1:8" x14ac:dyDescent="0.25">
      <c r="A1526" s="374" t="s">
        <v>936</v>
      </c>
      <c r="B1526" s="374" t="s">
        <v>937</v>
      </c>
      <c r="C1526" s="375">
        <v>35000000</v>
      </c>
      <c r="D1526" s="375">
        <v>0</v>
      </c>
      <c r="E1526" s="375">
        <v>0</v>
      </c>
      <c r="F1526" s="375">
        <v>0</v>
      </c>
      <c r="G1526" s="375">
        <v>35000000</v>
      </c>
      <c r="H1526" s="375">
        <v>100</v>
      </c>
    </row>
    <row r="1527" spans="1:8" x14ac:dyDescent="0.25">
      <c r="A1527" s="374" t="s">
        <v>938</v>
      </c>
      <c r="B1527" s="374" t="s">
        <v>542</v>
      </c>
      <c r="C1527" s="375">
        <v>10810000</v>
      </c>
      <c r="D1527" s="375">
        <v>0</v>
      </c>
      <c r="E1527" s="375">
        <v>0</v>
      </c>
      <c r="F1527" s="375">
        <v>0</v>
      </c>
      <c r="G1527" s="375">
        <v>10810000</v>
      </c>
      <c r="H1527" s="375">
        <v>100</v>
      </c>
    </row>
    <row r="1528" spans="1:8" x14ac:dyDescent="0.25">
      <c r="A1528" s="374" t="s">
        <v>939</v>
      </c>
      <c r="B1528" s="374" t="s">
        <v>561</v>
      </c>
      <c r="C1528" s="375">
        <v>10810000</v>
      </c>
      <c r="D1528" s="375">
        <v>0</v>
      </c>
      <c r="E1528" s="375">
        <v>0</v>
      </c>
      <c r="F1528" s="375">
        <v>0</v>
      </c>
      <c r="G1528" s="375">
        <v>10810000</v>
      </c>
      <c r="H1528" s="375">
        <v>100</v>
      </c>
    </row>
    <row r="1529" spans="1:8" x14ac:dyDescent="0.25">
      <c r="A1529" s="374" t="s">
        <v>940</v>
      </c>
      <c r="B1529" s="374" t="s">
        <v>562</v>
      </c>
      <c r="C1529" s="375">
        <v>10810000</v>
      </c>
      <c r="D1529" s="375">
        <v>0</v>
      </c>
      <c r="E1529" s="375">
        <v>0</v>
      </c>
      <c r="F1529" s="375">
        <v>0</v>
      </c>
      <c r="G1529" s="375">
        <v>10810000</v>
      </c>
      <c r="H1529" s="375">
        <v>100</v>
      </c>
    </row>
    <row r="1530" spans="1:8" x14ac:dyDescent="0.25">
      <c r="A1530" s="374" t="s">
        <v>941</v>
      </c>
      <c r="B1530" s="374" t="s">
        <v>543</v>
      </c>
      <c r="C1530" s="375">
        <v>24190000</v>
      </c>
      <c r="D1530" s="375">
        <v>0</v>
      </c>
      <c r="E1530" s="375">
        <v>0</v>
      </c>
      <c r="F1530" s="375">
        <v>0</v>
      </c>
      <c r="G1530" s="375">
        <v>24190000</v>
      </c>
      <c r="H1530" s="375">
        <v>100</v>
      </c>
    </row>
    <row r="1531" spans="1:8" x14ac:dyDescent="0.25">
      <c r="A1531" s="374" t="s">
        <v>942</v>
      </c>
      <c r="B1531" s="374" t="s">
        <v>544</v>
      </c>
      <c r="C1531" s="375">
        <v>1193000</v>
      </c>
      <c r="D1531" s="375">
        <v>0</v>
      </c>
      <c r="E1531" s="375">
        <v>0</v>
      </c>
      <c r="F1531" s="375">
        <v>0</v>
      </c>
      <c r="G1531" s="375">
        <v>1193000</v>
      </c>
      <c r="H1531" s="375">
        <v>100</v>
      </c>
    </row>
    <row r="1532" spans="1:8" x14ac:dyDescent="0.25">
      <c r="A1532" s="374" t="s">
        <v>943</v>
      </c>
      <c r="B1532" s="374" t="s">
        <v>551</v>
      </c>
      <c r="C1532" s="375">
        <v>1127000</v>
      </c>
      <c r="D1532" s="375">
        <v>0</v>
      </c>
      <c r="E1532" s="375">
        <v>0</v>
      </c>
      <c r="F1532" s="375">
        <v>0</v>
      </c>
      <c r="G1532" s="375">
        <v>1127000</v>
      </c>
      <c r="H1532" s="375">
        <v>100</v>
      </c>
    </row>
    <row r="1533" spans="1:8" x14ac:dyDescent="0.25">
      <c r="A1533" s="374" t="s">
        <v>944</v>
      </c>
      <c r="B1533" s="374" t="s">
        <v>552</v>
      </c>
      <c r="C1533" s="375">
        <v>66000</v>
      </c>
      <c r="D1533" s="375">
        <v>0</v>
      </c>
      <c r="E1533" s="375">
        <v>0</v>
      </c>
      <c r="F1533" s="375">
        <v>0</v>
      </c>
      <c r="G1533" s="375">
        <v>66000</v>
      </c>
      <c r="H1533" s="375">
        <v>100</v>
      </c>
    </row>
    <row r="1534" spans="1:8" x14ac:dyDescent="0.25">
      <c r="A1534" s="374" t="s">
        <v>945</v>
      </c>
      <c r="B1534" s="374" t="s">
        <v>593</v>
      </c>
      <c r="C1534" s="375">
        <v>1145000</v>
      </c>
      <c r="D1534" s="375">
        <v>0</v>
      </c>
      <c r="E1534" s="375">
        <v>0</v>
      </c>
      <c r="F1534" s="375">
        <v>0</v>
      </c>
      <c r="G1534" s="375">
        <v>1145000</v>
      </c>
      <c r="H1534" s="375">
        <v>100</v>
      </c>
    </row>
    <row r="1535" spans="1:8" x14ac:dyDescent="0.25">
      <c r="A1535" s="374" t="s">
        <v>946</v>
      </c>
      <c r="B1535" s="374" t="s">
        <v>619</v>
      </c>
      <c r="C1535" s="375">
        <v>150000</v>
      </c>
      <c r="D1535" s="375">
        <v>0</v>
      </c>
      <c r="E1535" s="375">
        <v>0</v>
      </c>
      <c r="F1535" s="375">
        <v>0</v>
      </c>
      <c r="G1535" s="375">
        <v>150000</v>
      </c>
      <c r="H1535" s="375">
        <v>100</v>
      </c>
    </row>
    <row r="1536" spans="1:8" x14ac:dyDescent="0.25">
      <c r="A1536" s="374" t="s">
        <v>947</v>
      </c>
      <c r="B1536" s="374" t="s">
        <v>620</v>
      </c>
      <c r="C1536" s="375">
        <v>995000</v>
      </c>
      <c r="D1536" s="375">
        <v>0</v>
      </c>
      <c r="E1536" s="375">
        <v>0</v>
      </c>
      <c r="F1536" s="375">
        <v>0</v>
      </c>
      <c r="G1536" s="375">
        <v>995000</v>
      </c>
      <c r="H1536" s="375">
        <v>100</v>
      </c>
    </row>
    <row r="1537" spans="1:8" x14ac:dyDescent="0.25">
      <c r="A1537" s="374" t="s">
        <v>948</v>
      </c>
      <c r="B1537" s="374" t="s">
        <v>553</v>
      </c>
      <c r="C1537" s="375">
        <v>545000</v>
      </c>
      <c r="D1537" s="375">
        <v>0</v>
      </c>
      <c r="E1537" s="375">
        <v>0</v>
      </c>
      <c r="F1537" s="375">
        <v>0</v>
      </c>
      <c r="G1537" s="375">
        <v>545000</v>
      </c>
      <c r="H1537" s="375">
        <v>100</v>
      </c>
    </row>
    <row r="1538" spans="1:8" x14ac:dyDescent="0.25">
      <c r="A1538" s="374" t="s">
        <v>949</v>
      </c>
      <c r="B1538" s="374" t="s">
        <v>555</v>
      </c>
      <c r="C1538" s="375">
        <v>395000</v>
      </c>
      <c r="D1538" s="375">
        <v>0</v>
      </c>
      <c r="E1538" s="375">
        <v>0</v>
      </c>
      <c r="F1538" s="375">
        <v>0</v>
      </c>
      <c r="G1538" s="375">
        <v>395000</v>
      </c>
      <c r="H1538" s="375">
        <v>100</v>
      </c>
    </row>
    <row r="1539" spans="1:8" x14ac:dyDescent="0.25">
      <c r="A1539" s="374" t="s">
        <v>950</v>
      </c>
      <c r="B1539" s="374" t="s">
        <v>616</v>
      </c>
      <c r="C1539" s="375">
        <v>150000</v>
      </c>
      <c r="D1539" s="375">
        <v>0</v>
      </c>
      <c r="E1539" s="375">
        <v>0</v>
      </c>
      <c r="F1539" s="375">
        <v>0</v>
      </c>
      <c r="G1539" s="375">
        <v>150000</v>
      </c>
      <c r="H1539" s="375">
        <v>100</v>
      </c>
    </row>
    <row r="1540" spans="1:8" x14ac:dyDescent="0.25">
      <c r="A1540" s="374" t="s">
        <v>951</v>
      </c>
      <c r="B1540" s="374" t="s">
        <v>564</v>
      </c>
      <c r="C1540" s="375">
        <v>800000</v>
      </c>
      <c r="D1540" s="375">
        <v>0</v>
      </c>
      <c r="E1540" s="375">
        <v>0</v>
      </c>
      <c r="F1540" s="375">
        <v>0</v>
      </c>
      <c r="G1540" s="375">
        <v>800000</v>
      </c>
      <c r="H1540" s="375">
        <v>100</v>
      </c>
    </row>
    <row r="1541" spans="1:8" x14ac:dyDescent="0.25">
      <c r="A1541" s="374" t="s">
        <v>952</v>
      </c>
      <c r="B1541" s="374" t="s">
        <v>565</v>
      </c>
      <c r="C1541" s="375">
        <v>800000</v>
      </c>
      <c r="D1541" s="375">
        <v>0</v>
      </c>
      <c r="E1541" s="375">
        <v>0</v>
      </c>
      <c r="F1541" s="375">
        <v>0</v>
      </c>
      <c r="G1541" s="375">
        <v>800000</v>
      </c>
      <c r="H1541" s="375">
        <v>100</v>
      </c>
    </row>
    <row r="1542" spans="1:8" x14ac:dyDescent="0.25">
      <c r="A1542" s="374" t="s">
        <v>953</v>
      </c>
      <c r="B1542" s="374" t="s">
        <v>631</v>
      </c>
      <c r="C1542" s="375">
        <v>900000</v>
      </c>
      <c r="D1542" s="375">
        <v>0</v>
      </c>
      <c r="E1542" s="375">
        <v>0</v>
      </c>
      <c r="F1542" s="375">
        <v>0</v>
      </c>
      <c r="G1542" s="375">
        <v>900000</v>
      </c>
      <c r="H1542" s="375">
        <v>100</v>
      </c>
    </row>
    <row r="1543" spans="1:8" x14ac:dyDescent="0.25">
      <c r="A1543" s="374" t="s">
        <v>954</v>
      </c>
      <c r="B1543" s="374" t="s">
        <v>633</v>
      </c>
      <c r="C1543" s="375">
        <v>900000</v>
      </c>
      <c r="D1543" s="375">
        <v>0</v>
      </c>
      <c r="E1543" s="375">
        <v>0</v>
      </c>
      <c r="F1543" s="375">
        <v>0</v>
      </c>
      <c r="G1543" s="375">
        <v>900000</v>
      </c>
      <c r="H1543" s="375">
        <v>100</v>
      </c>
    </row>
    <row r="1544" spans="1:8" x14ac:dyDescent="0.25">
      <c r="A1544" s="374" t="s">
        <v>955</v>
      </c>
      <c r="B1544" s="374" t="s">
        <v>556</v>
      </c>
      <c r="C1544" s="375">
        <v>3432000</v>
      </c>
      <c r="D1544" s="375">
        <v>0</v>
      </c>
      <c r="E1544" s="375">
        <v>0</v>
      </c>
      <c r="F1544" s="375">
        <v>0</v>
      </c>
      <c r="G1544" s="375">
        <v>3432000</v>
      </c>
      <c r="H1544" s="375">
        <v>100</v>
      </c>
    </row>
    <row r="1545" spans="1:8" x14ac:dyDescent="0.25">
      <c r="A1545" s="374" t="s">
        <v>956</v>
      </c>
      <c r="B1545" s="374" t="s">
        <v>557</v>
      </c>
      <c r="C1545" s="375">
        <v>352000</v>
      </c>
      <c r="D1545" s="375">
        <v>0</v>
      </c>
      <c r="E1545" s="375">
        <v>0</v>
      </c>
      <c r="F1545" s="375">
        <v>0</v>
      </c>
      <c r="G1545" s="375">
        <v>352000</v>
      </c>
      <c r="H1545" s="375">
        <v>100</v>
      </c>
    </row>
    <row r="1546" spans="1:8" x14ac:dyDescent="0.25">
      <c r="A1546" s="374" t="s">
        <v>957</v>
      </c>
      <c r="B1546" s="374" t="s">
        <v>617</v>
      </c>
      <c r="C1546" s="375">
        <v>3080000</v>
      </c>
      <c r="D1546" s="375">
        <v>0</v>
      </c>
      <c r="E1546" s="375">
        <v>0</v>
      </c>
      <c r="F1546" s="375">
        <v>0</v>
      </c>
      <c r="G1546" s="375">
        <v>3080000</v>
      </c>
      <c r="H1546" s="375">
        <v>100</v>
      </c>
    </row>
    <row r="1547" spans="1:8" x14ac:dyDescent="0.25">
      <c r="A1547" s="374" t="s">
        <v>958</v>
      </c>
      <c r="B1547" s="374" t="s">
        <v>634</v>
      </c>
      <c r="C1547" s="375">
        <v>6000000</v>
      </c>
      <c r="D1547" s="375">
        <v>0</v>
      </c>
      <c r="E1547" s="375">
        <v>0</v>
      </c>
      <c r="F1547" s="375">
        <v>0</v>
      </c>
      <c r="G1547" s="375">
        <v>6000000</v>
      </c>
      <c r="H1547" s="375">
        <v>100</v>
      </c>
    </row>
    <row r="1548" spans="1:8" x14ac:dyDescent="0.25">
      <c r="A1548" s="374" t="s">
        <v>959</v>
      </c>
      <c r="B1548" s="374" t="s">
        <v>635</v>
      </c>
      <c r="C1548" s="375">
        <v>6000000</v>
      </c>
      <c r="D1548" s="375">
        <v>0</v>
      </c>
      <c r="E1548" s="375">
        <v>0</v>
      </c>
      <c r="F1548" s="375">
        <v>0</v>
      </c>
      <c r="G1548" s="375">
        <v>6000000</v>
      </c>
      <c r="H1548" s="375">
        <v>100</v>
      </c>
    </row>
    <row r="1549" spans="1:8" x14ac:dyDescent="0.25">
      <c r="A1549" s="374" t="s">
        <v>960</v>
      </c>
      <c r="B1549" s="374" t="s">
        <v>558</v>
      </c>
      <c r="C1549" s="375">
        <v>725000</v>
      </c>
      <c r="D1549" s="375">
        <v>0</v>
      </c>
      <c r="E1549" s="375">
        <v>0</v>
      </c>
      <c r="F1549" s="375">
        <v>0</v>
      </c>
      <c r="G1549" s="375">
        <v>725000</v>
      </c>
      <c r="H1549" s="375">
        <v>100</v>
      </c>
    </row>
    <row r="1550" spans="1:8" x14ac:dyDescent="0.25">
      <c r="A1550" s="374" t="s">
        <v>961</v>
      </c>
      <c r="B1550" s="374" t="s">
        <v>560</v>
      </c>
      <c r="C1550" s="375">
        <v>725000</v>
      </c>
      <c r="D1550" s="375">
        <v>0</v>
      </c>
      <c r="E1550" s="375">
        <v>0</v>
      </c>
      <c r="F1550" s="375">
        <v>0</v>
      </c>
      <c r="G1550" s="375">
        <v>725000</v>
      </c>
      <c r="H1550" s="375">
        <v>100</v>
      </c>
    </row>
    <row r="1551" spans="1:8" x14ac:dyDescent="0.25">
      <c r="A1551" s="374" t="s">
        <v>962</v>
      </c>
      <c r="B1551" s="374" t="s">
        <v>963</v>
      </c>
      <c r="C1551" s="375">
        <v>9450000</v>
      </c>
      <c r="D1551" s="375">
        <v>0</v>
      </c>
      <c r="E1551" s="375">
        <v>0</v>
      </c>
      <c r="F1551" s="375">
        <v>0</v>
      </c>
      <c r="G1551" s="375">
        <v>9450000</v>
      </c>
      <c r="H1551" s="375">
        <v>100</v>
      </c>
    </row>
    <row r="1552" spans="1:8" x14ac:dyDescent="0.25">
      <c r="A1552" s="374" t="s">
        <v>964</v>
      </c>
      <c r="B1552" s="374" t="s">
        <v>865</v>
      </c>
      <c r="C1552" s="375">
        <v>9450000</v>
      </c>
      <c r="D1552" s="375">
        <v>0</v>
      </c>
      <c r="E1552" s="375">
        <v>0</v>
      </c>
      <c r="F1552" s="375">
        <v>0</v>
      </c>
      <c r="G1552" s="375">
        <v>9450000</v>
      </c>
      <c r="H1552" s="375">
        <v>100</v>
      </c>
    </row>
    <row r="1553" spans="1:8" x14ac:dyDescent="0.25">
      <c r="A1553" s="374" t="s">
        <v>965</v>
      </c>
      <c r="B1553" s="374" t="s">
        <v>966</v>
      </c>
      <c r="C1553" s="375">
        <v>25000000</v>
      </c>
      <c r="D1553" s="375">
        <v>5891500</v>
      </c>
      <c r="E1553" s="375">
        <v>413500</v>
      </c>
      <c r="F1553" s="375">
        <v>6305000</v>
      </c>
      <c r="G1553" s="375">
        <v>18695000</v>
      </c>
      <c r="H1553" s="375">
        <v>74.78</v>
      </c>
    </row>
    <row r="1554" spans="1:8" x14ac:dyDescent="0.25">
      <c r="A1554" s="374" t="s">
        <v>967</v>
      </c>
      <c r="B1554" s="374" t="s">
        <v>542</v>
      </c>
      <c r="C1554" s="375">
        <v>810000</v>
      </c>
      <c r="D1554" s="375">
        <v>0</v>
      </c>
      <c r="E1554" s="375">
        <v>0</v>
      </c>
      <c r="F1554" s="375">
        <v>0</v>
      </c>
      <c r="G1554" s="375">
        <v>810000</v>
      </c>
      <c r="H1554" s="375">
        <v>100</v>
      </c>
    </row>
    <row r="1555" spans="1:8" x14ac:dyDescent="0.25">
      <c r="A1555" s="374" t="s">
        <v>968</v>
      </c>
      <c r="B1555" s="374" t="s">
        <v>561</v>
      </c>
      <c r="C1555" s="375">
        <v>810000</v>
      </c>
      <c r="D1555" s="375">
        <v>0</v>
      </c>
      <c r="E1555" s="375">
        <v>0</v>
      </c>
      <c r="F1555" s="375">
        <v>0</v>
      </c>
      <c r="G1555" s="375">
        <v>810000</v>
      </c>
      <c r="H1555" s="375">
        <v>100</v>
      </c>
    </row>
    <row r="1556" spans="1:8" x14ac:dyDescent="0.25">
      <c r="A1556" s="374" t="s">
        <v>969</v>
      </c>
      <c r="B1556" s="374" t="s">
        <v>562</v>
      </c>
      <c r="C1556" s="375">
        <v>810000</v>
      </c>
      <c r="D1556" s="375">
        <v>0</v>
      </c>
      <c r="E1556" s="375">
        <v>0</v>
      </c>
      <c r="F1556" s="375">
        <v>0</v>
      </c>
      <c r="G1556" s="375">
        <v>810000</v>
      </c>
      <c r="H1556" s="375">
        <v>100</v>
      </c>
    </row>
    <row r="1557" spans="1:8" x14ac:dyDescent="0.25">
      <c r="A1557" s="374" t="s">
        <v>970</v>
      </c>
      <c r="B1557" s="374" t="s">
        <v>543</v>
      </c>
      <c r="C1557" s="375">
        <v>24190000</v>
      </c>
      <c r="D1557" s="375">
        <v>5891500</v>
      </c>
      <c r="E1557" s="375">
        <v>413500</v>
      </c>
      <c r="F1557" s="375">
        <v>6305000</v>
      </c>
      <c r="G1557" s="375">
        <v>17885000</v>
      </c>
      <c r="H1557" s="375">
        <v>73.935500000000005</v>
      </c>
    </row>
    <row r="1558" spans="1:8" x14ac:dyDescent="0.25">
      <c r="A1558" s="374" t="s">
        <v>971</v>
      </c>
      <c r="B1558" s="374" t="s">
        <v>544</v>
      </c>
      <c r="C1558" s="375">
        <v>225000</v>
      </c>
      <c r="D1558" s="375">
        <v>0</v>
      </c>
      <c r="E1558" s="375">
        <v>0</v>
      </c>
      <c r="F1558" s="375">
        <v>0</v>
      </c>
      <c r="G1558" s="375">
        <v>225000</v>
      </c>
      <c r="H1558" s="375">
        <v>100</v>
      </c>
    </row>
    <row r="1559" spans="1:8" x14ac:dyDescent="0.25">
      <c r="A1559" s="374" t="s">
        <v>972</v>
      </c>
      <c r="B1559" s="374" t="s">
        <v>551</v>
      </c>
      <c r="C1559" s="375">
        <v>225000</v>
      </c>
      <c r="D1559" s="375">
        <v>0</v>
      </c>
      <c r="E1559" s="375">
        <v>0</v>
      </c>
      <c r="F1559" s="375">
        <v>0</v>
      </c>
      <c r="G1559" s="375">
        <v>225000</v>
      </c>
      <c r="H1559" s="375">
        <v>100</v>
      </c>
    </row>
    <row r="1560" spans="1:8" x14ac:dyDescent="0.25">
      <c r="A1560" s="374" t="s">
        <v>973</v>
      </c>
      <c r="B1560" s="374" t="s">
        <v>553</v>
      </c>
      <c r="C1560" s="375">
        <v>240000</v>
      </c>
      <c r="D1560" s="375">
        <v>0</v>
      </c>
      <c r="E1560" s="375">
        <v>0</v>
      </c>
      <c r="F1560" s="375">
        <v>0</v>
      </c>
      <c r="G1560" s="375">
        <v>240000</v>
      </c>
      <c r="H1560" s="375">
        <v>100</v>
      </c>
    </row>
    <row r="1561" spans="1:8" x14ac:dyDescent="0.25">
      <c r="A1561" s="374" t="s">
        <v>974</v>
      </c>
      <c r="B1561" s="374" t="s">
        <v>555</v>
      </c>
      <c r="C1561" s="375">
        <v>240000</v>
      </c>
      <c r="D1561" s="375">
        <v>0</v>
      </c>
      <c r="E1561" s="375">
        <v>0</v>
      </c>
      <c r="F1561" s="375">
        <v>0</v>
      </c>
      <c r="G1561" s="375">
        <v>240000</v>
      </c>
      <c r="H1561" s="375">
        <v>100</v>
      </c>
    </row>
    <row r="1562" spans="1:8" x14ac:dyDescent="0.25">
      <c r="A1562" s="374" t="s">
        <v>975</v>
      </c>
      <c r="B1562" s="374" t="s">
        <v>558</v>
      </c>
      <c r="C1562" s="375">
        <v>13225000</v>
      </c>
      <c r="D1562" s="375">
        <v>5351500</v>
      </c>
      <c r="E1562" s="375">
        <v>413500</v>
      </c>
      <c r="F1562" s="375">
        <v>5765000</v>
      </c>
      <c r="G1562" s="375">
        <v>7460000</v>
      </c>
      <c r="H1562" s="375">
        <v>56.408299999999997</v>
      </c>
    </row>
    <row r="1563" spans="1:8" x14ac:dyDescent="0.25">
      <c r="A1563" s="374" t="s">
        <v>976</v>
      </c>
      <c r="B1563" s="374" t="s">
        <v>559</v>
      </c>
      <c r="C1563" s="375">
        <v>13225000</v>
      </c>
      <c r="D1563" s="375">
        <v>5351500</v>
      </c>
      <c r="E1563" s="375">
        <v>413500</v>
      </c>
      <c r="F1563" s="375">
        <v>5765000</v>
      </c>
      <c r="G1563" s="375">
        <v>7460000</v>
      </c>
      <c r="H1563" s="375">
        <v>56.408299999999997</v>
      </c>
    </row>
    <row r="1564" spans="1:8" x14ac:dyDescent="0.25">
      <c r="A1564" s="374" t="s">
        <v>977</v>
      </c>
      <c r="B1564" s="374" t="s">
        <v>566</v>
      </c>
      <c r="C1564" s="375">
        <v>10500000</v>
      </c>
      <c r="D1564" s="375">
        <v>540000</v>
      </c>
      <c r="E1564" s="375">
        <v>0</v>
      </c>
      <c r="F1564" s="375">
        <v>540000</v>
      </c>
      <c r="G1564" s="375">
        <v>9960000</v>
      </c>
      <c r="H1564" s="375">
        <v>94.857100000000003</v>
      </c>
    </row>
    <row r="1565" spans="1:8" x14ac:dyDescent="0.25">
      <c r="A1565" s="374" t="s">
        <v>978</v>
      </c>
      <c r="B1565" s="374" t="s">
        <v>618</v>
      </c>
      <c r="C1565" s="375">
        <v>10500000</v>
      </c>
      <c r="D1565" s="375">
        <v>540000</v>
      </c>
      <c r="E1565" s="375">
        <v>0</v>
      </c>
      <c r="F1565" s="375">
        <v>540000</v>
      </c>
      <c r="G1565" s="375">
        <v>9960000</v>
      </c>
      <c r="H1565" s="375">
        <v>94.857100000000003</v>
      </c>
    </row>
    <row r="1566" spans="1:8" x14ac:dyDescent="0.25">
      <c r="A1566" s="374" t="s">
        <v>979</v>
      </c>
      <c r="B1566" s="374" t="s">
        <v>980</v>
      </c>
      <c r="C1566" s="375">
        <v>500000000</v>
      </c>
      <c r="D1566" s="375">
        <v>482043000</v>
      </c>
      <c r="E1566" s="375">
        <v>0</v>
      </c>
      <c r="F1566" s="375">
        <v>482043000</v>
      </c>
      <c r="G1566" s="375">
        <v>17957000</v>
      </c>
      <c r="H1566" s="375">
        <v>3.5914000000000001</v>
      </c>
    </row>
    <row r="1567" spans="1:8" x14ac:dyDescent="0.25">
      <c r="A1567" s="374" t="s">
        <v>981</v>
      </c>
      <c r="B1567" s="374" t="s">
        <v>982</v>
      </c>
      <c r="C1567" s="375">
        <v>0</v>
      </c>
      <c r="D1567" s="375">
        <v>0</v>
      </c>
      <c r="E1567" s="375">
        <v>0</v>
      </c>
      <c r="F1567" s="375">
        <v>0</v>
      </c>
      <c r="G1567" s="375">
        <v>0</v>
      </c>
      <c r="H1567" s="375">
        <v>0</v>
      </c>
    </row>
    <row r="1568" spans="1:8" x14ac:dyDescent="0.25">
      <c r="A1568" s="374" t="s">
        <v>983</v>
      </c>
      <c r="B1568" s="374" t="s">
        <v>542</v>
      </c>
      <c r="C1568" s="375">
        <v>0</v>
      </c>
      <c r="D1568" s="375">
        <v>0</v>
      </c>
      <c r="E1568" s="375">
        <v>0</v>
      </c>
      <c r="F1568" s="375">
        <v>0</v>
      </c>
      <c r="G1568" s="375">
        <v>0</v>
      </c>
      <c r="H1568" s="375">
        <v>0</v>
      </c>
    </row>
    <row r="1569" spans="1:8" x14ac:dyDescent="0.25">
      <c r="A1569" s="374" t="s">
        <v>984</v>
      </c>
      <c r="B1569" s="374" t="s">
        <v>561</v>
      </c>
      <c r="C1569" s="375">
        <v>0</v>
      </c>
      <c r="D1569" s="375">
        <v>0</v>
      </c>
      <c r="E1569" s="375">
        <v>0</v>
      </c>
      <c r="F1569" s="375">
        <v>0</v>
      </c>
      <c r="G1569" s="375">
        <v>0</v>
      </c>
      <c r="H1569" s="375">
        <v>0</v>
      </c>
    </row>
    <row r="1570" spans="1:8" x14ac:dyDescent="0.25">
      <c r="A1570" s="374" t="s">
        <v>985</v>
      </c>
      <c r="B1570" s="374" t="s">
        <v>562</v>
      </c>
      <c r="C1570" s="375">
        <v>0</v>
      </c>
      <c r="D1570" s="375">
        <v>0</v>
      </c>
      <c r="E1570" s="375">
        <v>0</v>
      </c>
      <c r="F1570" s="375">
        <v>0</v>
      </c>
      <c r="G1570" s="375">
        <v>0</v>
      </c>
      <c r="H1570" s="375">
        <v>0</v>
      </c>
    </row>
    <row r="1571" spans="1:8" x14ac:dyDescent="0.25">
      <c r="A1571" s="374" t="s">
        <v>986</v>
      </c>
      <c r="B1571" s="374" t="s">
        <v>572</v>
      </c>
      <c r="C1571" s="375">
        <v>0</v>
      </c>
      <c r="D1571" s="375">
        <v>0</v>
      </c>
      <c r="E1571" s="375">
        <v>0</v>
      </c>
      <c r="F1571" s="375">
        <v>0</v>
      </c>
      <c r="G1571" s="375">
        <v>0</v>
      </c>
      <c r="H1571" s="375">
        <v>0</v>
      </c>
    </row>
    <row r="1572" spans="1:8" x14ac:dyDescent="0.25">
      <c r="A1572" s="374" t="s">
        <v>987</v>
      </c>
      <c r="B1572" s="374" t="s">
        <v>573</v>
      </c>
      <c r="C1572" s="375">
        <v>0</v>
      </c>
      <c r="D1572" s="375">
        <v>0</v>
      </c>
      <c r="E1572" s="375">
        <v>0</v>
      </c>
      <c r="F1572" s="375">
        <v>0</v>
      </c>
      <c r="G1572" s="375">
        <v>0</v>
      </c>
      <c r="H1572" s="375">
        <v>0</v>
      </c>
    </row>
    <row r="1573" spans="1:8" x14ac:dyDescent="0.25">
      <c r="A1573" s="374" t="s">
        <v>988</v>
      </c>
      <c r="B1573" s="374" t="s">
        <v>543</v>
      </c>
      <c r="C1573" s="375">
        <v>0</v>
      </c>
      <c r="D1573" s="375">
        <v>0</v>
      </c>
      <c r="E1573" s="375">
        <v>0</v>
      </c>
      <c r="F1573" s="375">
        <v>0</v>
      </c>
      <c r="G1573" s="375">
        <v>0</v>
      </c>
      <c r="H1573" s="375">
        <v>0</v>
      </c>
    </row>
    <row r="1574" spans="1:8" x14ac:dyDescent="0.25">
      <c r="A1574" s="374" t="s">
        <v>989</v>
      </c>
      <c r="B1574" s="374" t="s">
        <v>544</v>
      </c>
      <c r="C1574" s="375">
        <v>0</v>
      </c>
      <c r="D1574" s="375">
        <v>0</v>
      </c>
      <c r="E1574" s="375">
        <v>0</v>
      </c>
      <c r="F1574" s="375">
        <v>0</v>
      </c>
      <c r="G1574" s="375">
        <v>0</v>
      </c>
      <c r="H1574" s="375">
        <v>0</v>
      </c>
    </row>
    <row r="1575" spans="1:8" x14ac:dyDescent="0.25">
      <c r="A1575" s="374" t="s">
        <v>990</v>
      </c>
      <c r="B1575" s="374" t="s">
        <v>551</v>
      </c>
      <c r="C1575" s="375">
        <v>0</v>
      </c>
      <c r="D1575" s="375">
        <v>0</v>
      </c>
      <c r="E1575" s="375">
        <v>0</v>
      </c>
      <c r="F1575" s="375">
        <v>0</v>
      </c>
      <c r="G1575" s="375">
        <v>0</v>
      </c>
      <c r="H1575" s="375">
        <v>0</v>
      </c>
    </row>
    <row r="1576" spans="1:8" x14ac:dyDescent="0.25">
      <c r="A1576" s="374" t="s">
        <v>991</v>
      </c>
      <c r="B1576" s="374" t="s">
        <v>552</v>
      </c>
      <c r="C1576" s="375">
        <v>0</v>
      </c>
      <c r="D1576" s="375">
        <v>0</v>
      </c>
      <c r="E1576" s="375">
        <v>0</v>
      </c>
      <c r="F1576" s="375">
        <v>0</v>
      </c>
      <c r="G1576" s="375">
        <v>0</v>
      </c>
      <c r="H1576" s="375">
        <v>0</v>
      </c>
    </row>
    <row r="1577" spans="1:8" x14ac:dyDescent="0.25">
      <c r="A1577" s="374" t="s">
        <v>992</v>
      </c>
      <c r="B1577" s="374" t="s">
        <v>553</v>
      </c>
      <c r="C1577" s="375">
        <v>0</v>
      </c>
      <c r="D1577" s="375">
        <v>0</v>
      </c>
      <c r="E1577" s="375">
        <v>0</v>
      </c>
      <c r="F1577" s="375">
        <v>0</v>
      </c>
      <c r="G1577" s="375">
        <v>0</v>
      </c>
      <c r="H1577" s="375">
        <v>0</v>
      </c>
    </row>
    <row r="1578" spans="1:8" x14ac:dyDescent="0.25">
      <c r="A1578" s="374" t="s">
        <v>993</v>
      </c>
      <c r="B1578" s="374" t="s">
        <v>554</v>
      </c>
      <c r="C1578" s="375">
        <v>0</v>
      </c>
      <c r="D1578" s="375">
        <v>0</v>
      </c>
      <c r="E1578" s="375">
        <v>0</v>
      </c>
      <c r="F1578" s="375">
        <v>0</v>
      </c>
      <c r="G1578" s="375">
        <v>0</v>
      </c>
      <c r="H1578" s="375">
        <v>0</v>
      </c>
    </row>
    <row r="1579" spans="1:8" x14ac:dyDescent="0.25">
      <c r="A1579" s="374" t="s">
        <v>994</v>
      </c>
      <c r="B1579" s="374" t="s">
        <v>555</v>
      </c>
      <c r="C1579" s="375">
        <v>0</v>
      </c>
      <c r="D1579" s="375">
        <v>0</v>
      </c>
      <c r="E1579" s="375">
        <v>0</v>
      </c>
      <c r="F1579" s="375">
        <v>0</v>
      </c>
      <c r="G1579" s="375">
        <v>0</v>
      </c>
      <c r="H1579" s="375">
        <v>0</v>
      </c>
    </row>
    <row r="1580" spans="1:8" x14ac:dyDescent="0.25">
      <c r="A1580" s="374" t="s">
        <v>995</v>
      </c>
      <c r="B1580" s="374" t="s">
        <v>616</v>
      </c>
      <c r="C1580" s="375">
        <v>0</v>
      </c>
      <c r="D1580" s="375">
        <v>0</v>
      </c>
      <c r="E1580" s="375">
        <v>0</v>
      </c>
      <c r="F1580" s="375">
        <v>0</v>
      </c>
      <c r="G1580" s="375">
        <v>0</v>
      </c>
      <c r="H1580" s="375">
        <v>0</v>
      </c>
    </row>
    <row r="1581" spans="1:8" x14ac:dyDescent="0.25">
      <c r="A1581" s="374" t="s">
        <v>996</v>
      </c>
      <c r="B1581" s="374" t="s">
        <v>556</v>
      </c>
      <c r="C1581" s="375">
        <v>0</v>
      </c>
      <c r="D1581" s="375">
        <v>0</v>
      </c>
      <c r="E1581" s="375">
        <v>0</v>
      </c>
      <c r="F1581" s="375">
        <v>0</v>
      </c>
      <c r="G1581" s="375">
        <v>0</v>
      </c>
      <c r="H1581" s="375">
        <v>0</v>
      </c>
    </row>
    <row r="1582" spans="1:8" x14ac:dyDescent="0.25">
      <c r="A1582" s="374" t="s">
        <v>997</v>
      </c>
      <c r="B1582" s="374" t="s">
        <v>557</v>
      </c>
      <c r="C1582" s="375">
        <v>0</v>
      </c>
      <c r="D1582" s="375">
        <v>0</v>
      </c>
      <c r="E1582" s="375">
        <v>0</v>
      </c>
      <c r="F1582" s="375">
        <v>0</v>
      </c>
      <c r="G1582" s="375">
        <v>0</v>
      </c>
      <c r="H1582" s="375">
        <v>0</v>
      </c>
    </row>
    <row r="1583" spans="1:8" x14ac:dyDescent="0.25">
      <c r="A1583" s="374" t="s">
        <v>998</v>
      </c>
      <c r="B1583" s="374" t="s">
        <v>558</v>
      </c>
      <c r="C1583" s="375">
        <v>0</v>
      </c>
      <c r="D1583" s="375">
        <v>0</v>
      </c>
      <c r="E1583" s="375">
        <v>0</v>
      </c>
      <c r="F1583" s="375">
        <v>0</v>
      </c>
      <c r="G1583" s="375">
        <v>0</v>
      </c>
      <c r="H1583" s="375">
        <v>0</v>
      </c>
    </row>
    <row r="1584" spans="1:8" x14ac:dyDescent="0.25">
      <c r="A1584" s="374" t="s">
        <v>999</v>
      </c>
      <c r="B1584" s="374" t="s">
        <v>559</v>
      </c>
      <c r="C1584" s="375">
        <v>0</v>
      </c>
      <c r="D1584" s="375">
        <v>0</v>
      </c>
      <c r="E1584" s="375">
        <v>0</v>
      </c>
      <c r="F1584" s="375">
        <v>0</v>
      </c>
      <c r="G1584" s="375">
        <v>0</v>
      </c>
      <c r="H1584" s="375">
        <v>0</v>
      </c>
    </row>
    <row r="1585" spans="1:8" x14ac:dyDescent="0.25">
      <c r="A1585" s="374" t="s">
        <v>1000</v>
      </c>
      <c r="B1585" s="374" t="s">
        <v>724</v>
      </c>
      <c r="C1585" s="375">
        <v>0</v>
      </c>
      <c r="D1585" s="375">
        <v>0</v>
      </c>
      <c r="E1585" s="375">
        <v>0</v>
      </c>
      <c r="F1585" s="375">
        <v>0</v>
      </c>
      <c r="G1585" s="375">
        <v>0</v>
      </c>
      <c r="H1585" s="375">
        <v>0</v>
      </c>
    </row>
    <row r="1586" spans="1:8" x14ac:dyDescent="0.25">
      <c r="A1586" s="374" t="s">
        <v>1001</v>
      </c>
      <c r="B1586" s="374" t="s">
        <v>1002</v>
      </c>
      <c r="C1586" s="375">
        <v>0</v>
      </c>
      <c r="D1586" s="375">
        <v>0</v>
      </c>
      <c r="E1586" s="375">
        <v>0</v>
      </c>
      <c r="F1586" s="375">
        <v>0</v>
      </c>
      <c r="G1586" s="375">
        <v>0</v>
      </c>
      <c r="H1586" s="375">
        <v>0</v>
      </c>
    </row>
    <row r="1587" spans="1:8" x14ac:dyDescent="0.25">
      <c r="A1587" s="374" t="s">
        <v>1003</v>
      </c>
      <c r="B1587" s="374" t="s">
        <v>725</v>
      </c>
      <c r="C1587" s="375">
        <v>0</v>
      </c>
      <c r="D1587" s="375">
        <v>0</v>
      </c>
      <c r="E1587" s="375">
        <v>0</v>
      </c>
      <c r="F1587" s="375">
        <v>0</v>
      </c>
      <c r="G1587" s="375">
        <v>0</v>
      </c>
      <c r="H1587" s="375">
        <v>0</v>
      </c>
    </row>
    <row r="1588" spans="1:8" x14ac:dyDescent="0.25">
      <c r="A1588" s="374" t="s">
        <v>1004</v>
      </c>
      <c r="B1588" s="374" t="s">
        <v>1005</v>
      </c>
      <c r="C1588" s="375">
        <v>500000000</v>
      </c>
      <c r="D1588" s="375">
        <v>482043000</v>
      </c>
      <c r="E1588" s="375">
        <v>0</v>
      </c>
      <c r="F1588" s="375">
        <v>482043000</v>
      </c>
      <c r="G1588" s="375">
        <v>17957000</v>
      </c>
      <c r="H1588" s="375">
        <v>3.5914000000000001</v>
      </c>
    </row>
    <row r="1589" spans="1:8" x14ac:dyDescent="0.25">
      <c r="A1589" s="376" t="s">
        <v>1006</v>
      </c>
      <c r="B1589" s="376" t="s">
        <v>568</v>
      </c>
      <c r="C1589" s="377">
        <v>500000000</v>
      </c>
      <c r="D1589" s="377">
        <v>482043000</v>
      </c>
      <c r="E1589" s="377">
        <v>0</v>
      </c>
      <c r="F1589" s="377">
        <v>482043000</v>
      </c>
      <c r="G1589" s="377">
        <v>17957000</v>
      </c>
      <c r="H1589" s="375">
        <v>3.5914000000000001</v>
      </c>
    </row>
    <row r="1590" spans="1:8" x14ac:dyDescent="0.25">
      <c r="A1590" s="374" t="s">
        <v>1007</v>
      </c>
      <c r="B1590" s="374" t="s">
        <v>1008</v>
      </c>
      <c r="C1590" s="375">
        <v>500000000</v>
      </c>
      <c r="D1590" s="375">
        <v>482043000</v>
      </c>
      <c r="E1590" s="375">
        <v>0</v>
      </c>
      <c r="F1590" s="375">
        <v>482043000</v>
      </c>
      <c r="G1590" s="375">
        <v>17957000</v>
      </c>
      <c r="H1590" s="375">
        <v>3.5914000000000001</v>
      </c>
    </row>
    <row r="1591" spans="1:8" x14ac:dyDescent="0.25">
      <c r="A1591" s="374" t="s">
        <v>1009</v>
      </c>
      <c r="B1591" s="374" t="s">
        <v>562</v>
      </c>
      <c r="C1591" s="375">
        <v>2160000</v>
      </c>
      <c r="D1591" s="375">
        <v>1520000</v>
      </c>
      <c r="E1591" s="375">
        <v>0</v>
      </c>
      <c r="F1591" s="375">
        <v>1520000</v>
      </c>
      <c r="G1591" s="375">
        <v>640000</v>
      </c>
      <c r="H1591" s="375">
        <v>29.6296</v>
      </c>
    </row>
    <row r="1592" spans="1:8" x14ac:dyDescent="0.25">
      <c r="A1592" s="374" t="s">
        <v>1009</v>
      </c>
      <c r="B1592" s="374" t="s">
        <v>572</v>
      </c>
      <c r="C1592" s="375">
        <v>2270000</v>
      </c>
      <c r="D1592" s="375">
        <v>2270000</v>
      </c>
      <c r="E1592" s="375">
        <v>0</v>
      </c>
      <c r="F1592" s="375">
        <v>2270000</v>
      </c>
      <c r="G1592" s="375">
        <v>0</v>
      </c>
      <c r="H1592" s="375">
        <v>0</v>
      </c>
    </row>
    <row r="1593" spans="1:8" x14ac:dyDescent="0.25">
      <c r="A1593" s="374" t="s">
        <v>1009</v>
      </c>
      <c r="B1593" s="374" t="s">
        <v>573</v>
      </c>
      <c r="C1593" s="375">
        <v>1450000</v>
      </c>
      <c r="D1593" s="375">
        <v>1450000</v>
      </c>
      <c r="E1593" s="375">
        <v>0</v>
      </c>
      <c r="F1593" s="375">
        <v>1450000</v>
      </c>
      <c r="G1593" s="375">
        <v>0</v>
      </c>
      <c r="H1593" s="375">
        <v>0</v>
      </c>
    </row>
    <row r="1594" spans="1:8" x14ac:dyDescent="0.25">
      <c r="A1594" s="374" t="s">
        <v>1009</v>
      </c>
      <c r="B1594" s="374" t="s">
        <v>551</v>
      </c>
      <c r="C1594" s="375">
        <v>657000</v>
      </c>
      <c r="D1594" s="375">
        <v>657000</v>
      </c>
      <c r="E1594" s="375">
        <v>0</v>
      </c>
      <c r="F1594" s="375">
        <v>657000</v>
      </c>
      <c r="G1594" s="375">
        <v>0</v>
      </c>
      <c r="H1594" s="375">
        <v>0</v>
      </c>
    </row>
    <row r="1595" spans="1:8" x14ac:dyDescent="0.25">
      <c r="A1595" s="374" t="s">
        <v>1009</v>
      </c>
      <c r="B1595" s="374" t="s">
        <v>552</v>
      </c>
      <c r="C1595" s="375">
        <v>120000</v>
      </c>
      <c r="D1595" s="375">
        <v>120000</v>
      </c>
      <c r="E1595" s="375">
        <v>0</v>
      </c>
      <c r="F1595" s="375">
        <v>120000</v>
      </c>
      <c r="G1595" s="375">
        <v>0</v>
      </c>
      <c r="H1595" s="375">
        <v>0</v>
      </c>
    </row>
    <row r="1596" spans="1:8" x14ac:dyDescent="0.25">
      <c r="A1596" s="374" t="s">
        <v>1009</v>
      </c>
      <c r="B1596" s="374" t="s">
        <v>554</v>
      </c>
      <c r="C1596" s="375">
        <v>750000</v>
      </c>
      <c r="D1596" s="375">
        <v>0</v>
      </c>
      <c r="E1596" s="375">
        <v>0</v>
      </c>
      <c r="F1596" s="375">
        <v>0</v>
      </c>
      <c r="G1596" s="375">
        <v>750000</v>
      </c>
      <c r="H1596" s="375">
        <v>100</v>
      </c>
    </row>
    <row r="1597" spans="1:8" x14ac:dyDescent="0.25">
      <c r="A1597" s="374" t="s">
        <v>1009</v>
      </c>
      <c r="B1597" s="374" t="s">
        <v>555</v>
      </c>
      <c r="C1597" s="375">
        <v>600000</v>
      </c>
      <c r="D1597" s="375">
        <v>600000</v>
      </c>
      <c r="E1597" s="375">
        <v>0</v>
      </c>
      <c r="F1597" s="375">
        <v>600000</v>
      </c>
      <c r="G1597" s="375">
        <v>0</v>
      </c>
      <c r="H1597" s="375">
        <v>0</v>
      </c>
    </row>
    <row r="1598" spans="1:8" x14ac:dyDescent="0.25">
      <c r="A1598" s="374" t="s">
        <v>1009</v>
      </c>
      <c r="B1598" s="374" t="s">
        <v>557</v>
      </c>
      <c r="C1598" s="375">
        <v>2520000</v>
      </c>
      <c r="D1598" s="375">
        <v>2520000</v>
      </c>
      <c r="E1598" s="375">
        <v>0</v>
      </c>
      <c r="F1598" s="375">
        <v>2520000</v>
      </c>
      <c r="G1598" s="375">
        <v>0</v>
      </c>
      <c r="H1598" s="375">
        <v>0</v>
      </c>
    </row>
    <row r="1599" spans="1:8" x14ac:dyDescent="0.25">
      <c r="A1599" s="374" t="s">
        <v>1009</v>
      </c>
      <c r="B1599" s="374" t="s">
        <v>559</v>
      </c>
      <c r="C1599" s="375">
        <v>6660000</v>
      </c>
      <c r="D1599" s="375">
        <v>6660000</v>
      </c>
      <c r="E1599" s="375">
        <v>0</v>
      </c>
      <c r="F1599" s="375">
        <v>6660000</v>
      </c>
      <c r="G1599" s="375">
        <v>0</v>
      </c>
      <c r="H1599" s="375">
        <v>0</v>
      </c>
    </row>
    <row r="1600" spans="1:8" x14ac:dyDescent="0.25">
      <c r="A1600" s="374" t="s">
        <v>1009</v>
      </c>
      <c r="B1600" s="374" t="s">
        <v>1010</v>
      </c>
      <c r="C1600" s="375">
        <v>482813000</v>
      </c>
      <c r="D1600" s="375">
        <v>466246000</v>
      </c>
      <c r="E1600" s="375">
        <v>0</v>
      </c>
      <c r="F1600" s="375">
        <v>466246000</v>
      </c>
      <c r="G1600" s="375">
        <v>16567000</v>
      </c>
      <c r="H1600" s="375">
        <v>3.4312999999999998</v>
      </c>
    </row>
    <row r="1601" spans="1:8" x14ac:dyDescent="0.25">
      <c r="A1601" s="374" t="s">
        <v>1011</v>
      </c>
      <c r="B1601" s="374" t="s">
        <v>1012</v>
      </c>
      <c r="C1601" s="375">
        <v>358123500</v>
      </c>
      <c r="D1601" s="375">
        <v>198912728.59999999</v>
      </c>
      <c r="E1601" s="375">
        <v>19519000</v>
      </c>
      <c r="F1601" s="375">
        <v>218431728.59999999</v>
      </c>
      <c r="G1601" s="375">
        <v>139691771.40000001</v>
      </c>
      <c r="H1601" s="375">
        <v>39.006599999999999</v>
      </c>
    </row>
    <row r="1602" spans="1:8" x14ac:dyDescent="0.25">
      <c r="A1602" s="374" t="s">
        <v>1013</v>
      </c>
      <c r="B1602" s="374" t="s">
        <v>1014</v>
      </c>
      <c r="C1602" s="375">
        <v>358123500</v>
      </c>
      <c r="D1602" s="375">
        <v>198912728.59999999</v>
      </c>
      <c r="E1602" s="375">
        <v>19519000</v>
      </c>
      <c r="F1602" s="375">
        <v>218431728.59999999</v>
      </c>
      <c r="G1602" s="375">
        <v>139691771.40000001</v>
      </c>
      <c r="H1602" s="375">
        <v>39.006599999999999</v>
      </c>
    </row>
    <row r="1603" spans="1:8" x14ac:dyDescent="0.25">
      <c r="A1603" s="374" t="s">
        <v>1015</v>
      </c>
      <c r="B1603" s="374" t="s">
        <v>542</v>
      </c>
      <c r="C1603" s="375">
        <v>216772000</v>
      </c>
      <c r="D1603" s="375">
        <v>133870000</v>
      </c>
      <c r="E1603" s="375">
        <v>18955000</v>
      </c>
      <c r="F1603" s="375">
        <v>152825000</v>
      </c>
      <c r="G1603" s="375">
        <v>63947000</v>
      </c>
      <c r="H1603" s="375">
        <v>29.499700000000001</v>
      </c>
    </row>
    <row r="1604" spans="1:8" x14ac:dyDescent="0.25">
      <c r="A1604" s="374" t="s">
        <v>1016</v>
      </c>
      <c r="B1604" s="374" t="s">
        <v>561</v>
      </c>
      <c r="C1604" s="375">
        <v>1230000</v>
      </c>
      <c r="D1604" s="375">
        <v>0</v>
      </c>
      <c r="E1604" s="375">
        <v>0</v>
      </c>
      <c r="F1604" s="375">
        <v>0</v>
      </c>
      <c r="G1604" s="375">
        <v>1230000</v>
      </c>
      <c r="H1604" s="375">
        <v>100</v>
      </c>
    </row>
    <row r="1605" spans="1:8" x14ac:dyDescent="0.25">
      <c r="A1605" s="374" t="s">
        <v>1017</v>
      </c>
      <c r="B1605" s="374" t="s">
        <v>562</v>
      </c>
      <c r="C1605" s="375">
        <v>1230000</v>
      </c>
      <c r="D1605" s="375">
        <v>0</v>
      </c>
      <c r="E1605" s="375">
        <v>0</v>
      </c>
      <c r="F1605" s="375">
        <v>0</v>
      </c>
      <c r="G1605" s="375">
        <v>1230000</v>
      </c>
      <c r="H1605" s="375">
        <v>100</v>
      </c>
    </row>
    <row r="1606" spans="1:8" x14ac:dyDescent="0.25">
      <c r="A1606" s="374" t="s">
        <v>1018</v>
      </c>
      <c r="B1606" s="374" t="s">
        <v>547</v>
      </c>
      <c r="C1606" s="375">
        <v>215542000</v>
      </c>
      <c r="D1606" s="375">
        <v>133870000</v>
      </c>
      <c r="E1606" s="375">
        <v>18955000</v>
      </c>
      <c r="F1606" s="375">
        <v>152825000</v>
      </c>
      <c r="G1606" s="375">
        <v>62717000</v>
      </c>
      <c r="H1606" s="375">
        <v>29.097300000000001</v>
      </c>
    </row>
    <row r="1607" spans="1:8" x14ac:dyDescent="0.25">
      <c r="A1607" s="374" t="s">
        <v>1019</v>
      </c>
      <c r="B1607" s="374" t="s">
        <v>592</v>
      </c>
      <c r="C1607" s="375">
        <v>215542000</v>
      </c>
      <c r="D1607" s="375">
        <v>133870000</v>
      </c>
      <c r="E1607" s="375">
        <v>18955000</v>
      </c>
      <c r="F1607" s="375">
        <v>152825000</v>
      </c>
      <c r="G1607" s="375">
        <v>62717000</v>
      </c>
      <c r="H1607" s="375">
        <v>29.097300000000001</v>
      </c>
    </row>
    <row r="1608" spans="1:8" x14ac:dyDescent="0.25">
      <c r="A1608" s="374" t="s">
        <v>1020</v>
      </c>
      <c r="B1608" s="374" t="s">
        <v>543</v>
      </c>
      <c r="C1608" s="375">
        <v>114801500</v>
      </c>
      <c r="D1608" s="375">
        <v>56742728.600000001</v>
      </c>
      <c r="E1608" s="375">
        <v>564000</v>
      </c>
      <c r="F1608" s="375">
        <v>57306728.600000001</v>
      </c>
      <c r="G1608" s="375">
        <v>57494771.399999999</v>
      </c>
      <c r="H1608" s="375">
        <v>50.081899999999997</v>
      </c>
    </row>
    <row r="1609" spans="1:8" x14ac:dyDescent="0.25">
      <c r="A1609" s="374" t="s">
        <v>1021</v>
      </c>
      <c r="B1609" s="374" t="s">
        <v>544</v>
      </c>
      <c r="C1609" s="375">
        <v>59150000</v>
      </c>
      <c r="D1609" s="375">
        <v>24837000</v>
      </c>
      <c r="E1609" s="375">
        <v>0</v>
      </c>
      <c r="F1609" s="375">
        <v>24837000</v>
      </c>
      <c r="G1609" s="375">
        <v>34313000</v>
      </c>
      <c r="H1609" s="375">
        <v>58.010100000000001</v>
      </c>
    </row>
    <row r="1610" spans="1:8" x14ac:dyDescent="0.25">
      <c r="A1610" s="374" t="s">
        <v>1022</v>
      </c>
      <c r="B1610" s="374" t="s">
        <v>551</v>
      </c>
      <c r="C1610" s="375">
        <v>2538000</v>
      </c>
      <c r="D1610" s="375">
        <v>2538000</v>
      </c>
      <c r="E1610" s="375">
        <v>0</v>
      </c>
      <c r="F1610" s="375">
        <v>2538000</v>
      </c>
      <c r="G1610" s="375">
        <v>0</v>
      </c>
      <c r="H1610" s="375">
        <v>0</v>
      </c>
    </row>
    <row r="1611" spans="1:8" x14ac:dyDescent="0.25">
      <c r="A1611" s="374" t="s">
        <v>1023</v>
      </c>
      <c r="B1611" s="374" t="s">
        <v>545</v>
      </c>
      <c r="C1611" s="375">
        <v>29383000</v>
      </c>
      <c r="D1611" s="375">
        <v>10000000</v>
      </c>
      <c r="E1611" s="375">
        <v>0</v>
      </c>
      <c r="F1611" s="375">
        <v>10000000</v>
      </c>
      <c r="G1611" s="375">
        <v>19383000</v>
      </c>
      <c r="H1611" s="375">
        <v>65.966700000000003</v>
      </c>
    </row>
    <row r="1612" spans="1:8" x14ac:dyDescent="0.25">
      <c r="A1612" s="374" t="s">
        <v>1024</v>
      </c>
      <c r="B1612" s="374" t="s">
        <v>548</v>
      </c>
      <c r="C1612" s="375">
        <v>17249000</v>
      </c>
      <c r="D1612" s="375">
        <v>9499000</v>
      </c>
      <c r="E1612" s="375">
        <v>0</v>
      </c>
      <c r="F1612" s="375">
        <v>9499000</v>
      </c>
      <c r="G1612" s="375">
        <v>7750000</v>
      </c>
      <c r="H1612" s="375">
        <v>44.930100000000003</v>
      </c>
    </row>
    <row r="1613" spans="1:8" x14ac:dyDescent="0.25">
      <c r="A1613" s="374" t="s">
        <v>1025</v>
      </c>
      <c r="B1613" s="374" t="s">
        <v>1026</v>
      </c>
      <c r="C1613" s="375">
        <v>9980000</v>
      </c>
      <c r="D1613" s="375">
        <v>2800000</v>
      </c>
      <c r="E1613" s="375">
        <v>0</v>
      </c>
      <c r="F1613" s="375">
        <v>2800000</v>
      </c>
      <c r="G1613" s="375">
        <v>7180000</v>
      </c>
      <c r="H1613" s="375">
        <v>71.943899999999999</v>
      </c>
    </row>
    <row r="1614" spans="1:8" x14ac:dyDescent="0.25">
      <c r="A1614" s="374" t="s">
        <v>1027</v>
      </c>
      <c r="B1614" s="374" t="s">
        <v>593</v>
      </c>
      <c r="C1614" s="375">
        <v>33766500</v>
      </c>
      <c r="D1614" s="375">
        <v>20000000</v>
      </c>
      <c r="E1614" s="375">
        <v>0</v>
      </c>
      <c r="F1614" s="375">
        <v>20000000</v>
      </c>
      <c r="G1614" s="375">
        <v>13766500</v>
      </c>
      <c r="H1614" s="375">
        <v>40.7697</v>
      </c>
    </row>
    <row r="1615" spans="1:8" x14ac:dyDescent="0.25">
      <c r="A1615" s="374" t="s">
        <v>1028</v>
      </c>
      <c r="B1615" s="374" t="s">
        <v>620</v>
      </c>
      <c r="C1615" s="375">
        <v>33766500</v>
      </c>
      <c r="D1615" s="375">
        <v>20000000</v>
      </c>
      <c r="E1615" s="375">
        <v>0</v>
      </c>
      <c r="F1615" s="375">
        <v>20000000</v>
      </c>
      <c r="G1615" s="375">
        <v>13766500</v>
      </c>
      <c r="H1615" s="375">
        <v>40.7697</v>
      </c>
    </row>
    <row r="1616" spans="1:8" x14ac:dyDescent="0.25">
      <c r="A1616" s="374" t="s">
        <v>1029</v>
      </c>
      <c r="B1616" s="374" t="s">
        <v>546</v>
      </c>
      <c r="C1616" s="375">
        <v>2100000</v>
      </c>
      <c r="D1616" s="375">
        <v>700000</v>
      </c>
      <c r="E1616" s="375">
        <v>0</v>
      </c>
      <c r="F1616" s="375">
        <v>700000</v>
      </c>
      <c r="G1616" s="375">
        <v>1400000</v>
      </c>
      <c r="H1616" s="375">
        <v>66.666700000000006</v>
      </c>
    </row>
    <row r="1617" spans="1:8" x14ac:dyDescent="0.25">
      <c r="A1617" s="374" t="s">
        <v>1030</v>
      </c>
      <c r="B1617" s="374" t="s">
        <v>594</v>
      </c>
      <c r="C1617" s="375">
        <v>2100000</v>
      </c>
      <c r="D1617" s="375">
        <v>700000</v>
      </c>
      <c r="E1617" s="375">
        <v>0</v>
      </c>
      <c r="F1617" s="375">
        <v>700000</v>
      </c>
      <c r="G1617" s="375">
        <v>1400000</v>
      </c>
      <c r="H1617" s="375">
        <v>66.666700000000006</v>
      </c>
    </row>
    <row r="1618" spans="1:8" x14ac:dyDescent="0.25">
      <c r="A1618" s="374" t="s">
        <v>1031</v>
      </c>
      <c r="B1618" s="374" t="s">
        <v>549</v>
      </c>
      <c r="C1618" s="375">
        <v>9860000</v>
      </c>
      <c r="D1618" s="375">
        <v>3955728.6</v>
      </c>
      <c r="E1618" s="375">
        <v>564000</v>
      </c>
      <c r="F1618" s="375">
        <v>4519728.5999999996</v>
      </c>
      <c r="G1618" s="375">
        <v>5340271.4000000004</v>
      </c>
      <c r="H1618" s="375">
        <v>54.161000000000001</v>
      </c>
    </row>
    <row r="1619" spans="1:8" x14ac:dyDescent="0.25">
      <c r="A1619" s="374" t="s">
        <v>1032</v>
      </c>
      <c r="B1619" s="374" t="s">
        <v>550</v>
      </c>
      <c r="C1619" s="375">
        <v>9860000</v>
      </c>
      <c r="D1619" s="375">
        <v>3955728.6</v>
      </c>
      <c r="E1619" s="375">
        <v>564000</v>
      </c>
      <c r="F1619" s="375">
        <v>4519728.5999999996</v>
      </c>
      <c r="G1619" s="375">
        <v>5340271.4000000004</v>
      </c>
      <c r="H1619" s="375">
        <v>54.161000000000001</v>
      </c>
    </row>
    <row r="1620" spans="1:8" x14ac:dyDescent="0.25">
      <c r="A1620" s="374" t="s">
        <v>1033</v>
      </c>
      <c r="B1620" s="374" t="s">
        <v>553</v>
      </c>
      <c r="C1620" s="375">
        <v>590000</v>
      </c>
      <c r="D1620" s="375">
        <v>0</v>
      </c>
      <c r="E1620" s="375">
        <v>0</v>
      </c>
      <c r="F1620" s="375">
        <v>0</v>
      </c>
      <c r="G1620" s="375">
        <v>590000</v>
      </c>
      <c r="H1620" s="375">
        <v>100</v>
      </c>
    </row>
    <row r="1621" spans="1:8" x14ac:dyDescent="0.25">
      <c r="A1621" s="374" t="s">
        <v>1034</v>
      </c>
      <c r="B1621" s="374" t="s">
        <v>555</v>
      </c>
      <c r="C1621" s="375">
        <v>590000</v>
      </c>
      <c r="D1621" s="375">
        <v>0</v>
      </c>
      <c r="E1621" s="375">
        <v>0</v>
      </c>
      <c r="F1621" s="375">
        <v>0</v>
      </c>
      <c r="G1621" s="375">
        <v>590000</v>
      </c>
      <c r="H1621" s="375">
        <v>100</v>
      </c>
    </row>
    <row r="1622" spans="1:8" x14ac:dyDescent="0.25">
      <c r="A1622" s="374" t="s">
        <v>1035</v>
      </c>
      <c r="B1622" s="374" t="s">
        <v>556</v>
      </c>
      <c r="C1622" s="375">
        <v>0</v>
      </c>
      <c r="D1622" s="375">
        <v>0</v>
      </c>
      <c r="E1622" s="375">
        <v>0</v>
      </c>
      <c r="F1622" s="375">
        <v>0</v>
      </c>
      <c r="G1622" s="375">
        <v>0</v>
      </c>
      <c r="H1622" s="375">
        <v>0</v>
      </c>
    </row>
    <row r="1623" spans="1:8" x14ac:dyDescent="0.25">
      <c r="A1623" s="374" t="s">
        <v>1036</v>
      </c>
      <c r="B1623" s="374" t="s">
        <v>617</v>
      </c>
      <c r="C1623" s="375">
        <v>0</v>
      </c>
      <c r="D1623" s="375">
        <v>0</v>
      </c>
      <c r="E1623" s="375">
        <v>0</v>
      </c>
      <c r="F1623" s="375">
        <v>0</v>
      </c>
      <c r="G1623" s="375">
        <v>0</v>
      </c>
      <c r="H1623" s="375">
        <v>0</v>
      </c>
    </row>
    <row r="1624" spans="1:8" x14ac:dyDescent="0.25">
      <c r="A1624" s="374" t="s">
        <v>1037</v>
      </c>
      <c r="B1624" s="374" t="s">
        <v>1038</v>
      </c>
      <c r="C1624" s="375">
        <v>7310000</v>
      </c>
      <c r="D1624" s="375">
        <v>7250000</v>
      </c>
      <c r="E1624" s="375">
        <v>0</v>
      </c>
      <c r="F1624" s="375">
        <v>7250000</v>
      </c>
      <c r="G1624" s="375">
        <v>60000</v>
      </c>
      <c r="H1624" s="375">
        <v>0.82079999999999997</v>
      </c>
    </row>
    <row r="1625" spans="1:8" x14ac:dyDescent="0.25">
      <c r="A1625" s="374" t="s">
        <v>1039</v>
      </c>
      <c r="B1625" s="374" t="s">
        <v>1040</v>
      </c>
      <c r="C1625" s="375">
        <v>7310000</v>
      </c>
      <c r="D1625" s="375">
        <v>7250000</v>
      </c>
      <c r="E1625" s="375">
        <v>0</v>
      </c>
      <c r="F1625" s="375">
        <v>7250000</v>
      </c>
      <c r="G1625" s="375">
        <v>60000</v>
      </c>
      <c r="H1625" s="375">
        <v>0.82079999999999997</v>
      </c>
    </row>
    <row r="1626" spans="1:8" x14ac:dyDescent="0.25">
      <c r="A1626" s="374" t="s">
        <v>1041</v>
      </c>
      <c r="B1626" s="374" t="s">
        <v>558</v>
      </c>
      <c r="C1626" s="375">
        <v>2025000</v>
      </c>
      <c r="D1626" s="375">
        <v>0</v>
      </c>
      <c r="E1626" s="375">
        <v>0</v>
      </c>
      <c r="F1626" s="375">
        <v>0</v>
      </c>
      <c r="G1626" s="375">
        <v>2025000</v>
      </c>
      <c r="H1626" s="375">
        <v>100</v>
      </c>
    </row>
    <row r="1627" spans="1:8" x14ac:dyDescent="0.25">
      <c r="A1627" s="374" t="s">
        <v>1042</v>
      </c>
      <c r="B1627" s="374" t="s">
        <v>559</v>
      </c>
      <c r="C1627" s="375">
        <v>2025000</v>
      </c>
      <c r="D1627" s="375">
        <v>0</v>
      </c>
      <c r="E1627" s="375">
        <v>0</v>
      </c>
      <c r="F1627" s="375">
        <v>0</v>
      </c>
      <c r="G1627" s="375">
        <v>2025000</v>
      </c>
      <c r="H1627" s="375">
        <v>100</v>
      </c>
    </row>
    <row r="1628" spans="1:8" x14ac:dyDescent="0.25">
      <c r="A1628" s="374" t="s">
        <v>1043</v>
      </c>
      <c r="B1628" s="374" t="s">
        <v>1044</v>
      </c>
      <c r="C1628" s="375">
        <v>0</v>
      </c>
      <c r="D1628" s="375">
        <v>0</v>
      </c>
      <c r="E1628" s="375">
        <v>0</v>
      </c>
      <c r="F1628" s="375">
        <v>0</v>
      </c>
      <c r="G1628" s="375">
        <v>0</v>
      </c>
      <c r="H1628" s="375">
        <v>0</v>
      </c>
    </row>
    <row r="1629" spans="1:8" x14ac:dyDescent="0.25">
      <c r="A1629" s="374" t="s">
        <v>1045</v>
      </c>
      <c r="B1629" s="374" t="s">
        <v>1046</v>
      </c>
      <c r="C1629" s="375">
        <v>0</v>
      </c>
      <c r="D1629" s="375">
        <v>0</v>
      </c>
      <c r="E1629" s="375">
        <v>0</v>
      </c>
      <c r="F1629" s="375">
        <v>0</v>
      </c>
      <c r="G1629" s="375">
        <v>0</v>
      </c>
      <c r="H1629" s="375">
        <v>0</v>
      </c>
    </row>
    <row r="1630" spans="1:8" x14ac:dyDescent="0.25">
      <c r="A1630" s="374" t="s">
        <v>1047</v>
      </c>
      <c r="B1630" s="374" t="s">
        <v>568</v>
      </c>
      <c r="C1630" s="375">
        <v>26550000</v>
      </c>
      <c r="D1630" s="375">
        <v>8300000</v>
      </c>
      <c r="E1630" s="375">
        <v>0</v>
      </c>
      <c r="F1630" s="375">
        <v>8300000</v>
      </c>
      <c r="G1630" s="375">
        <v>18250000</v>
      </c>
      <c r="H1630" s="375">
        <v>68.738200000000006</v>
      </c>
    </row>
    <row r="1631" spans="1:8" x14ac:dyDescent="0.25">
      <c r="A1631" s="374" t="s">
        <v>1048</v>
      </c>
      <c r="B1631" s="374" t="s">
        <v>1049</v>
      </c>
      <c r="C1631" s="375">
        <v>4500000</v>
      </c>
      <c r="D1631" s="375">
        <v>0</v>
      </c>
      <c r="E1631" s="375">
        <v>0</v>
      </c>
      <c r="F1631" s="375">
        <v>0</v>
      </c>
      <c r="G1631" s="375">
        <v>4500000</v>
      </c>
      <c r="H1631" s="375">
        <v>100</v>
      </c>
    </row>
    <row r="1632" spans="1:8" x14ac:dyDescent="0.25">
      <c r="A1632" s="374" t="s">
        <v>1050</v>
      </c>
      <c r="B1632" s="374" t="s">
        <v>1051</v>
      </c>
      <c r="C1632" s="375">
        <v>4500000</v>
      </c>
      <c r="D1632" s="375">
        <v>0</v>
      </c>
      <c r="E1632" s="375">
        <v>0</v>
      </c>
      <c r="F1632" s="375">
        <v>0</v>
      </c>
      <c r="G1632" s="375">
        <v>4500000</v>
      </c>
      <c r="H1632" s="375">
        <v>100</v>
      </c>
    </row>
    <row r="1633" spans="1:8" x14ac:dyDescent="0.25">
      <c r="A1633" s="374" t="s">
        <v>1052</v>
      </c>
      <c r="B1633" s="374" t="s">
        <v>658</v>
      </c>
      <c r="C1633" s="375">
        <v>7500000</v>
      </c>
      <c r="D1633" s="375">
        <v>7400000</v>
      </c>
      <c r="E1633" s="375">
        <v>0</v>
      </c>
      <c r="F1633" s="375">
        <v>7400000</v>
      </c>
      <c r="G1633" s="375">
        <v>100000</v>
      </c>
      <c r="H1633" s="375">
        <v>1.3332999999999999</v>
      </c>
    </row>
    <row r="1634" spans="1:8" x14ac:dyDescent="0.25">
      <c r="A1634" s="374" t="s">
        <v>1053</v>
      </c>
      <c r="B1634" s="374" t="s">
        <v>1054</v>
      </c>
      <c r="C1634" s="375">
        <v>7500000</v>
      </c>
      <c r="D1634" s="375">
        <v>7400000</v>
      </c>
      <c r="E1634" s="375">
        <v>0</v>
      </c>
      <c r="F1634" s="375">
        <v>7400000</v>
      </c>
      <c r="G1634" s="375">
        <v>100000</v>
      </c>
      <c r="H1634" s="375">
        <v>1.3332999999999999</v>
      </c>
    </row>
    <row r="1635" spans="1:8" x14ac:dyDescent="0.25">
      <c r="A1635" s="374" t="s">
        <v>1055</v>
      </c>
      <c r="B1635" s="374" t="s">
        <v>597</v>
      </c>
      <c r="C1635" s="375">
        <v>14550000</v>
      </c>
      <c r="D1635" s="375">
        <v>900000</v>
      </c>
      <c r="E1635" s="375">
        <v>0</v>
      </c>
      <c r="F1635" s="375">
        <v>900000</v>
      </c>
      <c r="G1635" s="375">
        <v>13650000</v>
      </c>
      <c r="H1635" s="375">
        <v>93.814400000000006</v>
      </c>
    </row>
    <row r="1636" spans="1:8" x14ac:dyDescent="0.25">
      <c r="A1636" s="374" t="s">
        <v>1056</v>
      </c>
      <c r="B1636" s="374" t="s">
        <v>1057</v>
      </c>
      <c r="C1636" s="375">
        <v>14550000</v>
      </c>
      <c r="D1636" s="375">
        <v>900000</v>
      </c>
      <c r="E1636" s="375">
        <v>0</v>
      </c>
      <c r="F1636" s="375">
        <v>900000</v>
      </c>
      <c r="G1636" s="375">
        <v>13650000</v>
      </c>
      <c r="H1636" s="375">
        <v>93.814400000000006</v>
      </c>
    </row>
    <row r="1637" spans="1:8" x14ac:dyDescent="0.25">
      <c r="A1637" s="374" t="s">
        <v>1058</v>
      </c>
      <c r="B1637" s="374" t="s">
        <v>1059</v>
      </c>
      <c r="C1637" s="375">
        <v>400000000</v>
      </c>
      <c r="D1637" s="375">
        <v>305445000</v>
      </c>
      <c r="E1637" s="375">
        <v>0</v>
      </c>
      <c r="F1637" s="375">
        <v>305445000</v>
      </c>
      <c r="G1637" s="375">
        <v>94555000</v>
      </c>
      <c r="H1637" s="375">
        <v>23.6388</v>
      </c>
    </row>
    <row r="1638" spans="1:8" x14ac:dyDescent="0.25">
      <c r="A1638" s="374" t="s">
        <v>1060</v>
      </c>
      <c r="B1638" s="374" t="s">
        <v>1061</v>
      </c>
      <c r="C1638" s="375">
        <v>400000000</v>
      </c>
      <c r="D1638" s="375">
        <v>305445000</v>
      </c>
      <c r="E1638" s="375">
        <v>0</v>
      </c>
      <c r="F1638" s="375">
        <v>305445000</v>
      </c>
      <c r="G1638" s="375">
        <v>94555000</v>
      </c>
      <c r="H1638" s="375">
        <v>23.6388</v>
      </c>
    </row>
    <row r="1639" spans="1:8" x14ac:dyDescent="0.25">
      <c r="A1639" s="376" t="s">
        <v>1062</v>
      </c>
      <c r="B1639" s="376" t="s">
        <v>568</v>
      </c>
      <c r="C1639" s="377">
        <v>400000000</v>
      </c>
      <c r="D1639" s="377">
        <v>305445000</v>
      </c>
      <c r="E1639" s="377">
        <v>0</v>
      </c>
      <c r="F1639" s="377">
        <v>305445000</v>
      </c>
      <c r="G1639" s="377">
        <v>94555000</v>
      </c>
      <c r="H1639" s="375">
        <v>23.6388</v>
      </c>
    </row>
    <row r="1640" spans="1:8" x14ac:dyDescent="0.25">
      <c r="A1640" s="374" t="s">
        <v>1063</v>
      </c>
      <c r="B1640" s="374" t="s">
        <v>1064</v>
      </c>
      <c r="C1640" s="375">
        <v>400000000</v>
      </c>
      <c r="D1640" s="375">
        <v>305445000</v>
      </c>
      <c r="E1640" s="375">
        <v>0</v>
      </c>
      <c r="F1640" s="375">
        <v>305445000</v>
      </c>
      <c r="G1640" s="375">
        <v>94555000</v>
      </c>
      <c r="H1640" s="375">
        <v>23.6388</v>
      </c>
    </row>
    <row r="1641" spans="1:8" x14ac:dyDescent="0.25">
      <c r="A1641" s="374" t="s">
        <v>1065</v>
      </c>
      <c r="B1641" s="374" t="s">
        <v>562</v>
      </c>
      <c r="C1641" s="375">
        <v>930000</v>
      </c>
      <c r="D1641" s="375">
        <v>930000</v>
      </c>
      <c r="E1641" s="375">
        <v>0</v>
      </c>
      <c r="F1641" s="375">
        <v>930000</v>
      </c>
      <c r="G1641" s="375">
        <v>0</v>
      </c>
      <c r="H1641" s="375">
        <v>0</v>
      </c>
    </row>
    <row r="1642" spans="1:8" x14ac:dyDescent="0.25">
      <c r="A1642" s="374" t="s">
        <v>1065</v>
      </c>
      <c r="B1642" s="374" t="s">
        <v>572</v>
      </c>
      <c r="C1642" s="375">
        <v>8800000</v>
      </c>
      <c r="D1642" s="375">
        <v>8200000</v>
      </c>
      <c r="E1642" s="375">
        <v>0</v>
      </c>
      <c r="F1642" s="375">
        <v>8200000</v>
      </c>
      <c r="G1642" s="375">
        <v>600000</v>
      </c>
      <c r="H1642" s="375">
        <v>6.8182</v>
      </c>
    </row>
    <row r="1643" spans="1:8" x14ac:dyDescent="0.25">
      <c r="A1643" s="374" t="s">
        <v>1065</v>
      </c>
      <c r="B1643" s="374" t="s">
        <v>573</v>
      </c>
      <c r="C1643" s="375">
        <v>1705000</v>
      </c>
      <c r="D1643" s="375">
        <v>1705000</v>
      </c>
      <c r="E1643" s="375">
        <v>0</v>
      </c>
      <c r="F1643" s="375">
        <v>1705000</v>
      </c>
      <c r="G1643" s="375">
        <v>0</v>
      </c>
      <c r="H1643" s="375">
        <v>0</v>
      </c>
    </row>
    <row r="1644" spans="1:8" x14ac:dyDescent="0.25">
      <c r="A1644" s="374" t="s">
        <v>1065</v>
      </c>
      <c r="B1644" s="374" t="s">
        <v>551</v>
      </c>
      <c r="C1644" s="375">
        <v>790000</v>
      </c>
      <c r="D1644" s="375">
        <v>790000</v>
      </c>
      <c r="E1644" s="375">
        <v>0</v>
      </c>
      <c r="F1644" s="375">
        <v>790000</v>
      </c>
      <c r="G1644" s="375">
        <v>0</v>
      </c>
      <c r="H1644" s="375">
        <v>0</v>
      </c>
    </row>
    <row r="1645" spans="1:8" x14ac:dyDescent="0.25">
      <c r="A1645" s="374" t="s">
        <v>1065</v>
      </c>
      <c r="B1645" s="374" t="s">
        <v>557</v>
      </c>
      <c r="C1645" s="375">
        <v>2650000</v>
      </c>
      <c r="D1645" s="375">
        <v>1820000</v>
      </c>
      <c r="E1645" s="375">
        <v>0</v>
      </c>
      <c r="F1645" s="375">
        <v>1820000</v>
      </c>
      <c r="G1645" s="375">
        <v>830000</v>
      </c>
      <c r="H1645" s="375">
        <v>31.320799999999998</v>
      </c>
    </row>
    <row r="1646" spans="1:8" x14ac:dyDescent="0.25">
      <c r="A1646" s="374" t="s">
        <v>1065</v>
      </c>
      <c r="B1646" s="374" t="s">
        <v>471</v>
      </c>
      <c r="C1646" s="375">
        <v>385125000</v>
      </c>
      <c r="D1646" s="375">
        <v>292000000</v>
      </c>
      <c r="E1646" s="375">
        <v>0</v>
      </c>
      <c r="F1646" s="375">
        <v>292000000</v>
      </c>
      <c r="G1646" s="375">
        <v>93125000</v>
      </c>
      <c r="H1646" s="375">
        <v>24.180499999999999</v>
      </c>
    </row>
    <row r="1647" spans="1:8" x14ac:dyDescent="0.25">
      <c r="A1647" s="374" t="s">
        <v>1066</v>
      </c>
      <c r="B1647" s="374" t="s">
        <v>1067</v>
      </c>
      <c r="C1647" s="375">
        <v>3500000</v>
      </c>
      <c r="D1647" s="375">
        <v>1750000</v>
      </c>
      <c r="E1647" s="375">
        <v>0</v>
      </c>
      <c r="F1647" s="375">
        <v>1750000</v>
      </c>
      <c r="G1647" s="375">
        <v>1750000</v>
      </c>
      <c r="H1647" s="375">
        <v>50</v>
      </c>
    </row>
    <row r="1648" spans="1:8" x14ac:dyDescent="0.25">
      <c r="A1648" s="374" t="s">
        <v>1068</v>
      </c>
      <c r="B1648" s="374" t="s">
        <v>1069</v>
      </c>
      <c r="C1648" s="375">
        <v>3500000</v>
      </c>
      <c r="D1648" s="375">
        <v>1750000</v>
      </c>
      <c r="E1648" s="375">
        <v>0</v>
      </c>
      <c r="F1648" s="375">
        <v>1750000</v>
      </c>
      <c r="G1648" s="375">
        <v>1750000</v>
      </c>
      <c r="H1648" s="375">
        <v>50</v>
      </c>
    </row>
    <row r="1649" spans="1:8" x14ac:dyDescent="0.25">
      <c r="A1649" s="374" t="s">
        <v>1070</v>
      </c>
      <c r="B1649" s="374" t="s">
        <v>543</v>
      </c>
      <c r="C1649" s="375">
        <v>3500000</v>
      </c>
      <c r="D1649" s="375">
        <v>1750000</v>
      </c>
      <c r="E1649" s="375">
        <v>0</v>
      </c>
      <c r="F1649" s="375">
        <v>1750000</v>
      </c>
      <c r="G1649" s="375">
        <v>1750000</v>
      </c>
      <c r="H1649" s="375">
        <v>50</v>
      </c>
    </row>
    <row r="1650" spans="1:8" x14ac:dyDescent="0.25">
      <c r="A1650" s="374" t="s">
        <v>1071</v>
      </c>
      <c r="B1650" s="374" t="s">
        <v>544</v>
      </c>
      <c r="C1650" s="375">
        <v>1490000</v>
      </c>
      <c r="D1650" s="375">
        <v>865000</v>
      </c>
      <c r="E1650" s="375">
        <v>0</v>
      </c>
      <c r="F1650" s="375">
        <v>865000</v>
      </c>
      <c r="G1650" s="375">
        <v>625000</v>
      </c>
      <c r="H1650" s="375">
        <v>41.946300000000001</v>
      </c>
    </row>
    <row r="1651" spans="1:8" x14ac:dyDescent="0.25">
      <c r="A1651" s="374" t="s">
        <v>1072</v>
      </c>
      <c r="B1651" s="374" t="s">
        <v>551</v>
      </c>
      <c r="C1651" s="375">
        <v>1490000</v>
      </c>
      <c r="D1651" s="375">
        <v>865000</v>
      </c>
      <c r="E1651" s="375">
        <v>0</v>
      </c>
      <c r="F1651" s="375">
        <v>865000</v>
      </c>
      <c r="G1651" s="375">
        <v>625000</v>
      </c>
      <c r="H1651" s="375">
        <v>41.946300000000001</v>
      </c>
    </row>
    <row r="1652" spans="1:8" x14ac:dyDescent="0.25">
      <c r="A1652" s="374" t="s">
        <v>1073</v>
      </c>
      <c r="B1652" s="374" t="s">
        <v>553</v>
      </c>
      <c r="C1652" s="375">
        <v>2010000</v>
      </c>
      <c r="D1652" s="375">
        <v>885000</v>
      </c>
      <c r="E1652" s="375">
        <v>0</v>
      </c>
      <c r="F1652" s="375">
        <v>885000</v>
      </c>
      <c r="G1652" s="375">
        <v>1125000</v>
      </c>
      <c r="H1652" s="375">
        <v>55.970100000000002</v>
      </c>
    </row>
    <row r="1653" spans="1:8" x14ac:dyDescent="0.25">
      <c r="A1653" s="374" t="s">
        <v>1074</v>
      </c>
      <c r="B1653" s="374" t="s">
        <v>555</v>
      </c>
      <c r="C1653" s="375">
        <v>2010000</v>
      </c>
      <c r="D1653" s="375">
        <v>885000</v>
      </c>
      <c r="E1653" s="375">
        <v>0</v>
      </c>
      <c r="F1653" s="375">
        <v>885000</v>
      </c>
      <c r="G1653" s="375">
        <v>1125000</v>
      </c>
      <c r="H1653" s="375">
        <v>55.970100000000002</v>
      </c>
    </row>
    <row r="1654" spans="1:8" x14ac:dyDescent="0.25">
      <c r="A1654" s="374" t="s">
        <v>1075</v>
      </c>
      <c r="B1654" s="374" t="s">
        <v>1076</v>
      </c>
      <c r="C1654" s="375">
        <v>25000000</v>
      </c>
      <c r="D1654" s="375">
        <v>770000</v>
      </c>
      <c r="E1654" s="375">
        <v>0</v>
      </c>
      <c r="F1654" s="375">
        <v>770000</v>
      </c>
      <c r="G1654" s="375">
        <v>24230000</v>
      </c>
      <c r="H1654" s="375">
        <v>96.92</v>
      </c>
    </row>
    <row r="1655" spans="1:8" x14ac:dyDescent="0.25">
      <c r="A1655" s="374" t="s">
        <v>1077</v>
      </c>
      <c r="B1655" s="374" t="s">
        <v>1078</v>
      </c>
      <c r="C1655" s="375">
        <v>25000000</v>
      </c>
      <c r="D1655" s="375">
        <v>770000</v>
      </c>
      <c r="E1655" s="375">
        <v>0</v>
      </c>
      <c r="F1655" s="375">
        <v>770000</v>
      </c>
      <c r="G1655" s="375">
        <v>24230000</v>
      </c>
      <c r="H1655" s="375">
        <v>96.92</v>
      </c>
    </row>
    <row r="1656" spans="1:8" x14ac:dyDescent="0.25">
      <c r="A1656" s="374" t="s">
        <v>1079</v>
      </c>
      <c r="B1656" s="374" t="s">
        <v>542</v>
      </c>
      <c r="C1656" s="375">
        <v>17356000</v>
      </c>
      <c r="D1656" s="375">
        <v>0</v>
      </c>
      <c r="E1656" s="375">
        <v>0</v>
      </c>
      <c r="F1656" s="375">
        <v>0</v>
      </c>
      <c r="G1656" s="375">
        <v>17356000</v>
      </c>
      <c r="H1656" s="375">
        <v>100</v>
      </c>
    </row>
    <row r="1657" spans="1:8" x14ac:dyDescent="0.25">
      <c r="A1657" s="374" t="s">
        <v>1080</v>
      </c>
      <c r="B1657" s="374" t="s">
        <v>561</v>
      </c>
      <c r="C1657" s="375">
        <v>17356000</v>
      </c>
      <c r="D1657" s="375">
        <v>0</v>
      </c>
      <c r="E1657" s="375">
        <v>0</v>
      </c>
      <c r="F1657" s="375">
        <v>0</v>
      </c>
      <c r="G1657" s="375">
        <v>17356000</v>
      </c>
      <c r="H1657" s="375">
        <v>100</v>
      </c>
    </row>
    <row r="1658" spans="1:8" x14ac:dyDescent="0.25">
      <c r="A1658" s="374" t="s">
        <v>1081</v>
      </c>
      <c r="B1658" s="374" t="s">
        <v>562</v>
      </c>
      <c r="C1658" s="375">
        <v>17356000</v>
      </c>
      <c r="D1658" s="375">
        <v>0</v>
      </c>
      <c r="E1658" s="375">
        <v>0</v>
      </c>
      <c r="F1658" s="375">
        <v>0</v>
      </c>
      <c r="G1658" s="375">
        <v>17356000</v>
      </c>
      <c r="H1658" s="375">
        <v>100</v>
      </c>
    </row>
    <row r="1659" spans="1:8" x14ac:dyDescent="0.25">
      <c r="A1659" s="374" t="s">
        <v>1082</v>
      </c>
      <c r="B1659" s="374" t="s">
        <v>543</v>
      </c>
      <c r="C1659" s="375">
        <v>7644000</v>
      </c>
      <c r="D1659" s="375">
        <v>770000</v>
      </c>
      <c r="E1659" s="375">
        <v>0</v>
      </c>
      <c r="F1659" s="375">
        <v>770000</v>
      </c>
      <c r="G1659" s="375">
        <v>6874000</v>
      </c>
      <c r="H1659" s="375">
        <v>89.926699999999997</v>
      </c>
    </row>
    <row r="1660" spans="1:8" x14ac:dyDescent="0.25">
      <c r="A1660" s="374" t="s">
        <v>1083</v>
      </c>
      <c r="B1660" s="374" t="s">
        <v>544</v>
      </c>
      <c r="C1660" s="375">
        <v>1100000</v>
      </c>
      <c r="D1660" s="375">
        <v>0</v>
      </c>
      <c r="E1660" s="375">
        <v>0</v>
      </c>
      <c r="F1660" s="375">
        <v>0</v>
      </c>
      <c r="G1660" s="375">
        <v>1100000</v>
      </c>
      <c r="H1660" s="375">
        <v>100</v>
      </c>
    </row>
    <row r="1661" spans="1:8" x14ac:dyDescent="0.25">
      <c r="A1661" s="374" t="s">
        <v>1084</v>
      </c>
      <c r="B1661" s="374" t="s">
        <v>551</v>
      </c>
      <c r="C1661" s="375">
        <v>1100000</v>
      </c>
      <c r="D1661" s="375">
        <v>0</v>
      </c>
      <c r="E1661" s="375">
        <v>0</v>
      </c>
      <c r="F1661" s="375">
        <v>0</v>
      </c>
      <c r="G1661" s="375">
        <v>1100000</v>
      </c>
      <c r="H1661" s="375">
        <v>100</v>
      </c>
    </row>
    <row r="1662" spans="1:8" x14ac:dyDescent="0.25">
      <c r="A1662" s="374" t="s">
        <v>1085</v>
      </c>
      <c r="B1662" s="374" t="s">
        <v>553</v>
      </c>
      <c r="C1662" s="375">
        <v>544000</v>
      </c>
      <c r="D1662" s="375">
        <v>0</v>
      </c>
      <c r="E1662" s="375">
        <v>0</v>
      </c>
      <c r="F1662" s="375">
        <v>0</v>
      </c>
      <c r="G1662" s="375">
        <v>544000</v>
      </c>
      <c r="H1662" s="375">
        <v>100</v>
      </c>
    </row>
    <row r="1663" spans="1:8" x14ac:dyDescent="0.25">
      <c r="A1663" s="374" t="s">
        <v>1086</v>
      </c>
      <c r="B1663" s="374" t="s">
        <v>555</v>
      </c>
      <c r="C1663" s="375">
        <v>544000</v>
      </c>
      <c r="D1663" s="375">
        <v>0</v>
      </c>
      <c r="E1663" s="375">
        <v>0</v>
      </c>
      <c r="F1663" s="375">
        <v>0</v>
      </c>
      <c r="G1663" s="375">
        <v>544000</v>
      </c>
      <c r="H1663" s="375">
        <v>100</v>
      </c>
    </row>
    <row r="1664" spans="1:8" x14ac:dyDescent="0.25">
      <c r="A1664" s="374" t="s">
        <v>1087</v>
      </c>
      <c r="B1664" s="374" t="s">
        <v>556</v>
      </c>
      <c r="C1664" s="375">
        <v>6000000</v>
      </c>
      <c r="D1664" s="375">
        <v>770000</v>
      </c>
      <c r="E1664" s="375">
        <v>0</v>
      </c>
      <c r="F1664" s="375">
        <v>770000</v>
      </c>
      <c r="G1664" s="375">
        <v>5230000</v>
      </c>
      <c r="H1664" s="375">
        <v>87.166700000000006</v>
      </c>
    </row>
    <row r="1665" spans="1:8" x14ac:dyDescent="0.25">
      <c r="A1665" s="374" t="s">
        <v>1088</v>
      </c>
      <c r="B1665" s="374" t="s">
        <v>557</v>
      </c>
      <c r="C1665" s="375">
        <v>6000000</v>
      </c>
      <c r="D1665" s="375">
        <v>770000</v>
      </c>
      <c r="E1665" s="375">
        <v>0</v>
      </c>
      <c r="F1665" s="375">
        <v>770000</v>
      </c>
      <c r="G1665" s="375">
        <v>5230000</v>
      </c>
      <c r="H1665" s="375">
        <v>87.166700000000006</v>
      </c>
    </row>
    <row r="1666" spans="1:8" x14ac:dyDescent="0.25">
      <c r="A1666" s="374"/>
      <c r="B1666" s="374" t="s">
        <v>1089</v>
      </c>
      <c r="C1666" s="375">
        <v>514499992695</v>
      </c>
      <c r="D1666" s="375">
        <v>346536386042.79999</v>
      </c>
      <c r="E1666" s="375">
        <v>20273181212</v>
      </c>
      <c r="F1666" s="375">
        <v>366809567254.79999</v>
      </c>
      <c r="G1666" s="375">
        <v>147690425440.20001</v>
      </c>
      <c r="H1666" s="375">
        <v>28.7056</v>
      </c>
    </row>
    <row r="1667" spans="1:8" x14ac:dyDescent="0.25">
      <c r="A1667" s="374"/>
      <c r="B1667" s="374" t="s">
        <v>1090</v>
      </c>
      <c r="C1667" s="375">
        <v>0</v>
      </c>
      <c r="D1667" s="375">
        <v>-28083951180.799999</v>
      </c>
      <c r="E1667" s="375">
        <v>722537836</v>
      </c>
      <c r="F1667" s="375">
        <v>-27361413344.799999</v>
      </c>
      <c r="G1667" s="375">
        <v>27361413344.799999</v>
      </c>
      <c r="H1667" s="375">
        <v>0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REMUT DINDIKPORA 2017</vt:lpstr>
      <vt:lpstr>ITUNGAN AWAL</vt:lpstr>
      <vt:lpstr>Sheet1</vt:lpstr>
      <vt:lpstr>Sheet2</vt:lpstr>
      <vt:lpstr>REMUT DINDIKPORA 2018</vt:lpstr>
      <vt:lpstr>buku bantu</vt:lpstr>
      <vt:lpstr>realisasi BM</vt:lpstr>
      <vt:lpstr>RBM smpai okt</vt:lpstr>
      <vt:lpstr>'REMUT DINDIKPORA 2017'!Print_Titles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Aset</dc:creator>
  <cp:lastModifiedBy>Lis Umpeg</cp:lastModifiedBy>
  <cp:lastPrinted>2019-01-25T03:13:35Z</cp:lastPrinted>
  <dcterms:created xsi:type="dcterms:W3CDTF">2012-07-19T01:49:30Z</dcterms:created>
  <dcterms:modified xsi:type="dcterms:W3CDTF">2020-12-15T03:43:03Z</dcterms:modified>
</cp:coreProperties>
</file>